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zeta\Disk O\Отдел по закупкам\ВНУТРЕННЯЯ ОПЗ\Закупки 2026\ЗЦ Перевозка нефтепродуктов Усть-Кут\"/>
    </mc:Choice>
  </mc:AlternateContent>
  <bookViews>
    <workbookView xWindow="0" yWindow="0" windowWidth="21600" windowHeight="9630"/>
  </bookViews>
  <sheets>
    <sheet name="У-Кут" sheetId="3" r:id="rId1"/>
  </sheets>
  <calcPr calcId="162913"/>
</workbook>
</file>

<file path=xl/calcChain.xml><?xml version="1.0" encoding="utf-8"?>
<calcChain xmlns="http://schemas.openxmlformats.org/spreadsheetml/2006/main">
  <c r="K48" i="3" l="1"/>
  <c r="K39" i="3"/>
  <c r="I39" i="3"/>
  <c r="H39" i="3"/>
  <c r="G39" i="3"/>
  <c r="K36" i="3"/>
  <c r="K35" i="3"/>
  <c r="K37" i="3" s="1"/>
  <c r="F37" i="3"/>
  <c r="K29" i="3"/>
  <c r="F30" i="3"/>
  <c r="F44" i="3" l="1"/>
  <c r="K43" i="3"/>
  <c r="I43" i="3"/>
  <c r="H43" i="3"/>
  <c r="G43" i="3"/>
  <c r="G44" i="3" l="1"/>
  <c r="H44" i="3"/>
  <c r="I44" i="3"/>
  <c r="K44" i="3"/>
  <c r="K22" i="3" l="1"/>
  <c r="K47" i="3" l="1"/>
  <c r="I47" i="3"/>
  <c r="H47" i="3"/>
  <c r="G47" i="3"/>
  <c r="F42" i="3"/>
  <c r="K41" i="3"/>
  <c r="K40" i="3"/>
  <c r="K38" i="3"/>
  <c r="I38" i="3"/>
  <c r="H38" i="3"/>
  <c r="G38" i="3"/>
  <c r="K42" i="3" l="1"/>
  <c r="K21" i="3"/>
  <c r="K11" i="3"/>
  <c r="I11" i="3"/>
  <c r="H11" i="3"/>
  <c r="G11" i="3"/>
  <c r="K13" i="3"/>
  <c r="I13" i="3"/>
  <c r="H13" i="3"/>
  <c r="G13" i="3"/>
  <c r="K45" i="3" l="1"/>
  <c r="K34" i="3"/>
  <c r="F8" i="3" l="1"/>
  <c r="F17" i="3"/>
  <c r="F20" i="3"/>
  <c r="F24" i="3"/>
  <c r="F27" i="3"/>
  <c r="F33" i="3"/>
  <c r="F50" i="3" l="1"/>
  <c r="K46" i="3"/>
  <c r="I46" i="3"/>
  <c r="H46" i="3"/>
  <c r="G46" i="3"/>
  <c r="I45" i="3"/>
  <c r="H45" i="3"/>
  <c r="G45" i="3"/>
  <c r="I34" i="3" l="1"/>
  <c r="H34" i="3"/>
  <c r="G34" i="3"/>
  <c r="K32" i="3"/>
  <c r="K31" i="3"/>
  <c r="K25" i="3"/>
  <c r="I25" i="3"/>
  <c r="H25" i="3"/>
  <c r="G25" i="3"/>
  <c r="K23" i="3"/>
  <c r="I21" i="3"/>
  <c r="I24" i="3" s="1"/>
  <c r="H21" i="3"/>
  <c r="H24" i="3" s="1"/>
  <c r="G21" i="3"/>
  <c r="G24" i="3" s="1"/>
  <c r="K24" i="3" l="1"/>
  <c r="K33" i="3"/>
  <c r="K28" i="3" l="1"/>
  <c r="K30" i="3" s="1"/>
  <c r="K19" i="3"/>
  <c r="I19" i="3"/>
  <c r="H19" i="3"/>
  <c r="G19" i="3"/>
  <c r="K18" i="3"/>
  <c r="I18" i="3"/>
  <c r="H18" i="3"/>
  <c r="G18" i="3"/>
  <c r="K26" i="3"/>
  <c r="K27" i="3" s="1"/>
  <c r="I26" i="3"/>
  <c r="I27" i="3" s="1"/>
  <c r="H26" i="3"/>
  <c r="H27" i="3" s="1"/>
  <c r="G26" i="3"/>
  <c r="G27" i="3" s="1"/>
  <c r="K16" i="3"/>
  <c r="I16" i="3"/>
  <c r="H16" i="3"/>
  <c r="G16" i="3"/>
  <c r="K15" i="3"/>
  <c r="I15" i="3"/>
  <c r="H15" i="3"/>
  <c r="G15" i="3"/>
  <c r="K9" i="3"/>
  <c r="I9" i="3"/>
  <c r="H9" i="3"/>
  <c r="G9" i="3"/>
  <c r="K7" i="3"/>
  <c r="I7" i="3"/>
  <c r="H7" i="3"/>
  <c r="G7" i="3"/>
  <c r="K6" i="3"/>
  <c r="I6" i="3"/>
  <c r="H6" i="3"/>
  <c r="G6" i="3"/>
  <c r="K8" i="3" l="1"/>
  <c r="K17" i="3"/>
  <c r="K20" i="3"/>
  <c r="G8" i="3"/>
  <c r="G17" i="3"/>
  <c r="H17" i="3"/>
  <c r="I8" i="3"/>
  <c r="I17" i="3"/>
  <c r="H8" i="3"/>
  <c r="G20" i="3"/>
  <c r="H20" i="3"/>
  <c r="I20" i="3"/>
  <c r="K50" i="3" l="1"/>
  <c r="H50" i="3"/>
  <c r="G50" i="3"/>
  <c r="I50" i="3"/>
</calcChain>
</file>

<file path=xl/sharedStrings.xml><?xml version="1.0" encoding="utf-8"?>
<sst xmlns="http://schemas.openxmlformats.org/spreadsheetml/2006/main" count="135" uniqueCount="47">
  <si>
    <t>Приложение № 1                                                                                                                 к  Документации по запросу цен на перевозку речным транспортом нефтепродуктов наливом в навигацию 2019 года</t>
  </si>
  <si>
    <t>№ Лота</t>
  </si>
  <si>
    <t>Пункт отправления</t>
  </si>
  <si>
    <t>Пункт назначения</t>
  </si>
  <si>
    <t>Марка нефтепродуктов</t>
  </si>
  <si>
    <t>Технические требования</t>
  </si>
  <si>
    <t>Количество, тн.</t>
  </si>
  <si>
    <t>Провозная плата, руб/тн</t>
  </si>
  <si>
    <t>Зачистка, руб/тн</t>
  </si>
  <si>
    <t>ТЭО, руб/тн</t>
  </si>
  <si>
    <t>Срок доставки                     в пункт назначения</t>
  </si>
  <si>
    <t>Перевалочная нефтебаза г. Усть-Кут</t>
  </si>
  <si>
    <t>Бензин неэтилированный марки Регуляр-92 (АИ-92-К5) / Бензин неэтилированный марки АИ-92-К5</t>
  </si>
  <si>
    <t xml:space="preserve">ГОСТ Р 51105-97 с изм.1-6                                                                 ГОСТ 32513-2013,                                                                                ТР ТС 013/2011 - К5                                                     </t>
  </si>
  <si>
    <t>Итого:</t>
  </si>
  <si>
    <t>Бензин неэтилированный Премиум Евро-95 Вид III (АИ-95-К5) / Бензин неэтилированный марки АИ-95-К5</t>
  </si>
  <si>
    <t>ГОСТ Р 51866-2002 с изм.1-4 Вид III / ГОСТ 32513-2013, ТР ТС 013/2011 - К5</t>
  </si>
  <si>
    <t>Топливо дизельное ЕВРО, класс 2, вид III (ДТ-З-К5) / Топливо дизельное ЕВРО, экологичекского класса К5, зимнее, класс 2</t>
  </si>
  <si>
    <t>Топливо дизельное ЕВРО, класс 4, вид III (ДТ-А-К5) / Топливо дизльное ЕВРО, экологического класса К5, арктическое, класс 4</t>
  </si>
  <si>
    <t>Топливо дизельное ЕВРО, Сорт C, вид III (ДТ-Л-К5) / Топливо дизельное ЕВРО, Экологического класса К5, летнее,                                                            сорт С</t>
  </si>
  <si>
    <t xml:space="preserve">ГОСТ Р 52368-2005 (ЕН 590:2009) по содержанию серы - Вид-III, по предельной температуре фильтруемости - Сорт C / ГОСТ 32511-2013                                                                           (ЕН 590:2009), ТР ТС 013/2011                        </t>
  </si>
  <si>
    <t>ГОСТ Р 52368-2005 (ЕН 590:2009) по содержанию серы - Вид-III, по предельной температуре фильтруемости - класс 2 / ГОСТ 32511-2013                                                             (ЕН 590:2009), ТР ТС 013/2011</t>
  </si>
  <si>
    <t>ГОСТ Р 52368-2005 (ЕН 590:2009) по содержанию серы - Вид-III, по предельной температуре фильтруемости - класс 4 / ГОСТ 32511-2013                                                       (ЕН 590:2009), ТР ТС 013/2011</t>
  </si>
  <si>
    <t>Провозная плата всего, руб/тонна                                                                   с НДС</t>
  </si>
  <si>
    <t xml:space="preserve">Начальная (максимальная) цена договора (лота)                                                                  с НДС, руб. </t>
  </si>
  <si>
    <t>Филиал "Ленская нефтебаза", Ленский улус, г. Ленск, ул. Победы 82</t>
  </si>
  <si>
    <t>Филиал "Олекминская нефтебаза", Олекминский улус, г.Олекминск,                                                                   п. Нефтебаза, ул. Набережная 2</t>
  </si>
  <si>
    <t>до 31.07.2025 года</t>
  </si>
  <si>
    <t>до 31.05.2026 года</t>
  </si>
  <si>
    <t>до 30.06.2026 года</t>
  </si>
  <si>
    <t>до 31.07.2026 года</t>
  </si>
  <si>
    <t>до 31.08.2026 года</t>
  </si>
  <si>
    <t>до 30.09.2026 года</t>
  </si>
  <si>
    <t>склад ГСМ ООО "Пром-Трейд" п. Пеледуй</t>
  </si>
  <si>
    <t>до 10.10.2026 года</t>
  </si>
  <si>
    <t>ИТОГО:</t>
  </si>
  <si>
    <t>Бензин неэтилированный марки Регуляр-92 (АИ-92-К5) / Бензин автомобильный АИ-92-К5</t>
  </si>
  <si>
    <t xml:space="preserve">ГОСТ Р 51105-2020 /                                                                ГОСТ 32513-2023,                                                                                ТР ТС 013/2011 - К5                                                     </t>
  </si>
  <si>
    <t>Бензин неэтилированный Премиум Евро-95 Вид III (АИ-95-К5) / Бензин автомобильный АИ-95-К5</t>
  </si>
  <si>
    <t>ГОСТ Р 51866-2002 / ГОСТ 32513-2023, ТР ТС 013/2011 - К5</t>
  </si>
  <si>
    <t>Топливо дизельное ЕВРО, летнее, Сорт C, экологического класса К5 / Дизельное топливо ЕВРО, летнее, сорт С, иэкологического класса К5 марки ДТ-Л-К5</t>
  </si>
  <si>
    <t xml:space="preserve">ГОСТ Р 52368-2005 (ЕН 590:2009) / ГОСТ 32511-2013                                                                           (ЕН 590:2009) - сорт С, ТР ТС 013/2011 - К5                       </t>
  </si>
  <si>
    <t>Топливо дизельное ЕВРО, зимнее, класс 2, экологического класса К5 / Дизельное топливо ЕВРО, зимнее, класса 2, экологического класса К5 марки ДТ-З-К5</t>
  </si>
  <si>
    <t>ГОСТ Р 52368-2005 (ЕН 590:2009)  / ГОСТ 32511-2013                                                             (ЕН 590:2009) - класс 2, ТР ТС 013/2011 - К5</t>
  </si>
  <si>
    <t>Топливо дизельное ЕВРО, арктическое, класса 4, экологического класса К5) / Дизельное топливо ЕВРО, арктическое, класса 4, экологического класса К5 марки ДТ-А-К5</t>
  </si>
  <si>
    <t>ГОСТ Р 52368-2005 (ЕН 590:2009)  / ГОСТ 32511-2013                                                             (ЕН 590:2009) - класс 4, ТР ТС 013/2011 - К5</t>
  </si>
  <si>
    <t>Приложение № 1                                                                                                                                              к  Документации по запросу цен в электронной форме на перевозку речным транспортом нефтепродуктов наливом с г. Усть-Кут в навигацию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</si>
</sst>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5"/>
      <color theme="1"/>
      <name val="Book Antiqua"/>
      <family val="1"/>
      <charset val="204"/>
    </font>
    <font>
      <sz val="1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4" fontId="2" fillId="2" borderId="6" xfId="0" applyNumberFormat="1" applyFont="1" applyFill="1" applyBorder="1" applyAlignment="1">
      <alignment horizontal="center" vertical="center"/>
    </xf>
    <xf numFmtId="3" fontId="4" fillId="2" borderId="3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4" fontId="2" fillId="2" borderId="4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4" fontId="1" fillId="0" borderId="6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6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3" fontId="1" fillId="0" borderId="0" xfId="0" applyNumberFormat="1" applyFont="1" applyFill="1" applyBorder="1" applyAlignment="1">
      <alignment horizontal="right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3" fontId="2" fillId="0" borderId="5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1" fillId="0" borderId="2" xfId="0" applyNumberFormat="1" applyFont="1" applyFill="1" applyBorder="1" applyAlignment="1">
      <alignment horizontal="center" vertical="center"/>
    </xf>
    <xf numFmtId="3" fontId="1" fillId="0" borderId="7" xfId="0" applyNumberFormat="1" applyFont="1" applyFill="1" applyBorder="1" applyAlignment="1">
      <alignment horizontal="center" vertical="center"/>
    </xf>
    <xf numFmtId="3" fontId="1" fillId="0" borderId="6" xfId="0" applyNumberFormat="1" applyFont="1" applyFill="1" applyBorder="1" applyAlignment="1">
      <alignment horizontal="center" vertical="center"/>
    </xf>
    <xf numFmtId="3" fontId="1" fillId="0" borderId="3" xfId="0" applyNumberFormat="1" applyFont="1" applyFill="1" applyBorder="1" applyAlignment="1">
      <alignment horizontal="center" vertical="center"/>
    </xf>
    <xf numFmtId="3" fontId="1" fillId="0" borderId="4" xfId="0" applyNumberFormat="1" applyFont="1" applyFill="1" applyBorder="1" applyAlignment="1">
      <alignment horizontal="center" vertical="center"/>
    </xf>
    <xf numFmtId="3" fontId="1" fillId="0" borderId="5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0"/>
  <sheetViews>
    <sheetView tabSelected="1" topLeftCell="A2" zoomScale="77" zoomScaleNormal="77" workbookViewId="0">
      <selection activeCell="F2" sqref="F2:L2"/>
    </sheetView>
  </sheetViews>
  <sheetFormatPr defaultColWidth="10.42578125" defaultRowHeight="15.75" outlineLevelRow="1" outlineLevelCol="1" x14ac:dyDescent="0.25"/>
  <cols>
    <col min="1" max="1" width="7.85546875" style="60" customWidth="1"/>
    <col min="2" max="2" width="24.85546875" style="2" customWidth="1"/>
    <col min="3" max="3" width="38.85546875" style="2" customWidth="1"/>
    <col min="4" max="4" width="41" style="60" customWidth="1"/>
    <col min="5" max="5" width="52.140625" style="60" customWidth="1"/>
    <col min="6" max="6" width="16.42578125" style="2" customWidth="1"/>
    <col min="7" max="9" width="16.42578125" style="2" hidden="1" customWidth="1" outlineLevel="1"/>
    <col min="10" max="10" width="20" style="2" customWidth="1" collapsed="1"/>
    <col min="11" max="11" width="24.28515625" style="12" customWidth="1"/>
    <col min="12" max="12" width="24" style="2" customWidth="1"/>
    <col min="13" max="13" width="27.5703125" style="2" customWidth="1"/>
    <col min="14" max="14" width="30.5703125" style="2" customWidth="1"/>
    <col min="15" max="15" width="19.42578125" style="2" customWidth="1"/>
    <col min="16" max="16" width="16" style="2" customWidth="1"/>
    <col min="17" max="17" width="9.85546875" style="2" customWidth="1"/>
    <col min="18" max="18" width="14.7109375" style="2" customWidth="1"/>
    <col min="19" max="19" width="0" style="2" hidden="1" customWidth="1"/>
    <col min="20" max="20" width="17.85546875" style="2" customWidth="1"/>
    <col min="21" max="21" width="17.7109375" style="2" customWidth="1"/>
    <col min="22" max="23" width="10.42578125" style="2"/>
    <col min="24" max="24" width="9.140625" style="2" customWidth="1"/>
    <col min="25" max="265" width="10.42578125" style="2"/>
    <col min="266" max="266" width="6.5703125" style="2" customWidth="1"/>
    <col min="267" max="267" width="29.140625" style="2" customWidth="1"/>
    <col min="268" max="268" width="18.140625" style="2" customWidth="1"/>
    <col min="269" max="269" width="27.5703125" style="2" customWidth="1"/>
    <col min="270" max="270" width="30.5703125" style="2" customWidth="1"/>
    <col min="271" max="271" width="19.42578125" style="2" customWidth="1"/>
    <col min="272" max="272" width="16" style="2" customWidth="1"/>
    <col min="273" max="273" width="9.85546875" style="2" customWidth="1"/>
    <col min="274" max="274" width="14.7109375" style="2" customWidth="1"/>
    <col min="275" max="275" width="0" style="2" hidden="1" customWidth="1"/>
    <col min="276" max="276" width="17.85546875" style="2" customWidth="1"/>
    <col min="277" max="277" width="17.7109375" style="2" customWidth="1"/>
    <col min="278" max="279" width="10.42578125" style="2"/>
    <col min="280" max="280" width="9.140625" style="2" customWidth="1"/>
    <col min="281" max="521" width="10.42578125" style="2"/>
    <col min="522" max="522" width="6.5703125" style="2" customWidth="1"/>
    <col min="523" max="523" width="29.140625" style="2" customWidth="1"/>
    <col min="524" max="524" width="18.140625" style="2" customWidth="1"/>
    <col min="525" max="525" width="27.5703125" style="2" customWidth="1"/>
    <col min="526" max="526" width="30.5703125" style="2" customWidth="1"/>
    <col min="527" max="527" width="19.42578125" style="2" customWidth="1"/>
    <col min="528" max="528" width="16" style="2" customWidth="1"/>
    <col min="529" max="529" width="9.85546875" style="2" customWidth="1"/>
    <col min="530" max="530" width="14.7109375" style="2" customWidth="1"/>
    <col min="531" max="531" width="0" style="2" hidden="1" customWidth="1"/>
    <col min="532" max="532" width="17.85546875" style="2" customWidth="1"/>
    <col min="533" max="533" width="17.7109375" style="2" customWidth="1"/>
    <col min="534" max="535" width="10.42578125" style="2"/>
    <col min="536" max="536" width="9.140625" style="2" customWidth="1"/>
    <col min="537" max="777" width="10.42578125" style="2"/>
    <col min="778" max="778" width="6.5703125" style="2" customWidth="1"/>
    <col min="779" max="779" width="29.140625" style="2" customWidth="1"/>
    <col min="780" max="780" width="18.140625" style="2" customWidth="1"/>
    <col min="781" max="781" width="27.5703125" style="2" customWidth="1"/>
    <col min="782" max="782" width="30.5703125" style="2" customWidth="1"/>
    <col min="783" max="783" width="19.42578125" style="2" customWidth="1"/>
    <col min="784" max="784" width="16" style="2" customWidth="1"/>
    <col min="785" max="785" width="9.85546875" style="2" customWidth="1"/>
    <col min="786" max="786" width="14.7109375" style="2" customWidth="1"/>
    <col min="787" max="787" width="0" style="2" hidden="1" customWidth="1"/>
    <col min="788" max="788" width="17.85546875" style="2" customWidth="1"/>
    <col min="789" max="789" width="17.7109375" style="2" customWidth="1"/>
    <col min="790" max="791" width="10.42578125" style="2"/>
    <col min="792" max="792" width="9.140625" style="2" customWidth="1"/>
    <col min="793" max="1033" width="10.42578125" style="2"/>
    <col min="1034" max="1034" width="6.5703125" style="2" customWidth="1"/>
    <col min="1035" max="1035" width="29.140625" style="2" customWidth="1"/>
    <col min="1036" max="1036" width="18.140625" style="2" customWidth="1"/>
    <col min="1037" max="1037" width="27.5703125" style="2" customWidth="1"/>
    <col min="1038" max="1038" width="30.5703125" style="2" customWidth="1"/>
    <col min="1039" max="1039" width="19.42578125" style="2" customWidth="1"/>
    <col min="1040" max="1040" width="16" style="2" customWidth="1"/>
    <col min="1041" max="1041" width="9.85546875" style="2" customWidth="1"/>
    <col min="1042" max="1042" width="14.7109375" style="2" customWidth="1"/>
    <col min="1043" max="1043" width="0" style="2" hidden="1" customWidth="1"/>
    <col min="1044" max="1044" width="17.85546875" style="2" customWidth="1"/>
    <col min="1045" max="1045" width="17.7109375" style="2" customWidth="1"/>
    <col min="1046" max="1047" width="10.42578125" style="2"/>
    <col min="1048" max="1048" width="9.140625" style="2" customWidth="1"/>
    <col min="1049" max="1289" width="10.42578125" style="2"/>
    <col min="1290" max="1290" width="6.5703125" style="2" customWidth="1"/>
    <col min="1291" max="1291" width="29.140625" style="2" customWidth="1"/>
    <col min="1292" max="1292" width="18.140625" style="2" customWidth="1"/>
    <col min="1293" max="1293" width="27.5703125" style="2" customWidth="1"/>
    <col min="1294" max="1294" width="30.5703125" style="2" customWidth="1"/>
    <col min="1295" max="1295" width="19.42578125" style="2" customWidth="1"/>
    <col min="1296" max="1296" width="16" style="2" customWidth="1"/>
    <col min="1297" max="1297" width="9.85546875" style="2" customWidth="1"/>
    <col min="1298" max="1298" width="14.7109375" style="2" customWidth="1"/>
    <col min="1299" max="1299" width="0" style="2" hidden="1" customWidth="1"/>
    <col min="1300" max="1300" width="17.85546875" style="2" customWidth="1"/>
    <col min="1301" max="1301" width="17.7109375" style="2" customWidth="1"/>
    <col min="1302" max="1303" width="10.42578125" style="2"/>
    <col min="1304" max="1304" width="9.140625" style="2" customWidth="1"/>
    <col min="1305" max="1545" width="10.42578125" style="2"/>
    <col min="1546" max="1546" width="6.5703125" style="2" customWidth="1"/>
    <col min="1547" max="1547" width="29.140625" style="2" customWidth="1"/>
    <col min="1548" max="1548" width="18.140625" style="2" customWidth="1"/>
    <col min="1549" max="1549" width="27.5703125" style="2" customWidth="1"/>
    <col min="1550" max="1550" width="30.5703125" style="2" customWidth="1"/>
    <col min="1551" max="1551" width="19.42578125" style="2" customWidth="1"/>
    <col min="1552" max="1552" width="16" style="2" customWidth="1"/>
    <col min="1553" max="1553" width="9.85546875" style="2" customWidth="1"/>
    <col min="1554" max="1554" width="14.7109375" style="2" customWidth="1"/>
    <col min="1555" max="1555" width="0" style="2" hidden="1" customWidth="1"/>
    <col min="1556" max="1556" width="17.85546875" style="2" customWidth="1"/>
    <col min="1557" max="1557" width="17.7109375" style="2" customWidth="1"/>
    <col min="1558" max="1559" width="10.42578125" style="2"/>
    <col min="1560" max="1560" width="9.140625" style="2" customWidth="1"/>
    <col min="1561" max="1801" width="10.42578125" style="2"/>
    <col min="1802" max="1802" width="6.5703125" style="2" customWidth="1"/>
    <col min="1803" max="1803" width="29.140625" style="2" customWidth="1"/>
    <col min="1804" max="1804" width="18.140625" style="2" customWidth="1"/>
    <col min="1805" max="1805" width="27.5703125" style="2" customWidth="1"/>
    <col min="1806" max="1806" width="30.5703125" style="2" customWidth="1"/>
    <col min="1807" max="1807" width="19.42578125" style="2" customWidth="1"/>
    <col min="1808" max="1808" width="16" style="2" customWidth="1"/>
    <col min="1809" max="1809" width="9.85546875" style="2" customWidth="1"/>
    <col min="1810" max="1810" width="14.7109375" style="2" customWidth="1"/>
    <col min="1811" max="1811" width="0" style="2" hidden="1" customWidth="1"/>
    <col min="1812" max="1812" width="17.85546875" style="2" customWidth="1"/>
    <col min="1813" max="1813" width="17.7109375" style="2" customWidth="1"/>
    <col min="1814" max="1815" width="10.42578125" style="2"/>
    <col min="1816" max="1816" width="9.140625" style="2" customWidth="1"/>
    <col min="1817" max="2057" width="10.42578125" style="2"/>
    <col min="2058" max="2058" width="6.5703125" style="2" customWidth="1"/>
    <col min="2059" max="2059" width="29.140625" style="2" customWidth="1"/>
    <col min="2060" max="2060" width="18.140625" style="2" customWidth="1"/>
    <col min="2061" max="2061" width="27.5703125" style="2" customWidth="1"/>
    <col min="2062" max="2062" width="30.5703125" style="2" customWidth="1"/>
    <col min="2063" max="2063" width="19.42578125" style="2" customWidth="1"/>
    <col min="2064" max="2064" width="16" style="2" customWidth="1"/>
    <col min="2065" max="2065" width="9.85546875" style="2" customWidth="1"/>
    <col min="2066" max="2066" width="14.7109375" style="2" customWidth="1"/>
    <col min="2067" max="2067" width="0" style="2" hidden="1" customWidth="1"/>
    <col min="2068" max="2068" width="17.85546875" style="2" customWidth="1"/>
    <col min="2069" max="2069" width="17.7109375" style="2" customWidth="1"/>
    <col min="2070" max="2071" width="10.42578125" style="2"/>
    <col min="2072" max="2072" width="9.140625" style="2" customWidth="1"/>
    <col min="2073" max="2313" width="10.42578125" style="2"/>
    <col min="2314" max="2314" width="6.5703125" style="2" customWidth="1"/>
    <col min="2315" max="2315" width="29.140625" style="2" customWidth="1"/>
    <col min="2316" max="2316" width="18.140625" style="2" customWidth="1"/>
    <col min="2317" max="2317" width="27.5703125" style="2" customWidth="1"/>
    <col min="2318" max="2318" width="30.5703125" style="2" customWidth="1"/>
    <col min="2319" max="2319" width="19.42578125" style="2" customWidth="1"/>
    <col min="2320" max="2320" width="16" style="2" customWidth="1"/>
    <col min="2321" max="2321" width="9.85546875" style="2" customWidth="1"/>
    <col min="2322" max="2322" width="14.7109375" style="2" customWidth="1"/>
    <col min="2323" max="2323" width="0" style="2" hidden="1" customWidth="1"/>
    <col min="2324" max="2324" width="17.85546875" style="2" customWidth="1"/>
    <col min="2325" max="2325" width="17.7109375" style="2" customWidth="1"/>
    <col min="2326" max="2327" width="10.42578125" style="2"/>
    <col min="2328" max="2328" width="9.140625" style="2" customWidth="1"/>
    <col min="2329" max="2569" width="10.42578125" style="2"/>
    <col min="2570" max="2570" width="6.5703125" style="2" customWidth="1"/>
    <col min="2571" max="2571" width="29.140625" style="2" customWidth="1"/>
    <col min="2572" max="2572" width="18.140625" style="2" customWidth="1"/>
    <col min="2573" max="2573" width="27.5703125" style="2" customWidth="1"/>
    <col min="2574" max="2574" width="30.5703125" style="2" customWidth="1"/>
    <col min="2575" max="2575" width="19.42578125" style="2" customWidth="1"/>
    <col min="2576" max="2576" width="16" style="2" customWidth="1"/>
    <col min="2577" max="2577" width="9.85546875" style="2" customWidth="1"/>
    <col min="2578" max="2578" width="14.7109375" style="2" customWidth="1"/>
    <col min="2579" max="2579" width="0" style="2" hidden="1" customWidth="1"/>
    <col min="2580" max="2580" width="17.85546875" style="2" customWidth="1"/>
    <col min="2581" max="2581" width="17.7109375" style="2" customWidth="1"/>
    <col min="2582" max="2583" width="10.42578125" style="2"/>
    <col min="2584" max="2584" width="9.140625" style="2" customWidth="1"/>
    <col min="2585" max="2825" width="10.42578125" style="2"/>
    <col min="2826" max="2826" width="6.5703125" style="2" customWidth="1"/>
    <col min="2827" max="2827" width="29.140625" style="2" customWidth="1"/>
    <col min="2828" max="2828" width="18.140625" style="2" customWidth="1"/>
    <col min="2829" max="2829" width="27.5703125" style="2" customWidth="1"/>
    <col min="2830" max="2830" width="30.5703125" style="2" customWidth="1"/>
    <col min="2831" max="2831" width="19.42578125" style="2" customWidth="1"/>
    <col min="2832" max="2832" width="16" style="2" customWidth="1"/>
    <col min="2833" max="2833" width="9.85546875" style="2" customWidth="1"/>
    <col min="2834" max="2834" width="14.7109375" style="2" customWidth="1"/>
    <col min="2835" max="2835" width="0" style="2" hidden="1" customWidth="1"/>
    <col min="2836" max="2836" width="17.85546875" style="2" customWidth="1"/>
    <col min="2837" max="2837" width="17.7109375" style="2" customWidth="1"/>
    <col min="2838" max="2839" width="10.42578125" style="2"/>
    <col min="2840" max="2840" width="9.140625" style="2" customWidth="1"/>
    <col min="2841" max="3081" width="10.42578125" style="2"/>
    <col min="3082" max="3082" width="6.5703125" style="2" customWidth="1"/>
    <col min="3083" max="3083" width="29.140625" style="2" customWidth="1"/>
    <col min="3084" max="3084" width="18.140625" style="2" customWidth="1"/>
    <col min="3085" max="3085" width="27.5703125" style="2" customWidth="1"/>
    <col min="3086" max="3086" width="30.5703125" style="2" customWidth="1"/>
    <col min="3087" max="3087" width="19.42578125" style="2" customWidth="1"/>
    <col min="3088" max="3088" width="16" style="2" customWidth="1"/>
    <col min="3089" max="3089" width="9.85546875" style="2" customWidth="1"/>
    <col min="3090" max="3090" width="14.7109375" style="2" customWidth="1"/>
    <col min="3091" max="3091" width="0" style="2" hidden="1" customWidth="1"/>
    <col min="3092" max="3092" width="17.85546875" style="2" customWidth="1"/>
    <col min="3093" max="3093" width="17.7109375" style="2" customWidth="1"/>
    <col min="3094" max="3095" width="10.42578125" style="2"/>
    <col min="3096" max="3096" width="9.140625" style="2" customWidth="1"/>
    <col min="3097" max="3337" width="10.42578125" style="2"/>
    <col min="3338" max="3338" width="6.5703125" style="2" customWidth="1"/>
    <col min="3339" max="3339" width="29.140625" style="2" customWidth="1"/>
    <col min="3340" max="3340" width="18.140625" style="2" customWidth="1"/>
    <col min="3341" max="3341" width="27.5703125" style="2" customWidth="1"/>
    <col min="3342" max="3342" width="30.5703125" style="2" customWidth="1"/>
    <col min="3343" max="3343" width="19.42578125" style="2" customWidth="1"/>
    <col min="3344" max="3344" width="16" style="2" customWidth="1"/>
    <col min="3345" max="3345" width="9.85546875" style="2" customWidth="1"/>
    <col min="3346" max="3346" width="14.7109375" style="2" customWidth="1"/>
    <col min="3347" max="3347" width="0" style="2" hidden="1" customWidth="1"/>
    <col min="3348" max="3348" width="17.85546875" style="2" customWidth="1"/>
    <col min="3349" max="3349" width="17.7109375" style="2" customWidth="1"/>
    <col min="3350" max="3351" width="10.42578125" style="2"/>
    <col min="3352" max="3352" width="9.140625" style="2" customWidth="1"/>
    <col min="3353" max="3593" width="10.42578125" style="2"/>
    <col min="3594" max="3594" width="6.5703125" style="2" customWidth="1"/>
    <col min="3595" max="3595" width="29.140625" style="2" customWidth="1"/>
    <col min="3596" max="3596" width="18.140625" style="2" customWidth="1"/>
    <col min="3597" max="3597" width="27.5703125" style="2" customWidth="1"/>
    <col min="3598" max="3598" width="30.5703125" style="2" customWidth="1"/>
    <col min="3599" max="3599" width="19.42578125" style="2" customWidth="1"/>
    <col min="3600" max="3600" width="16" style="2" customWidth="1"/>
    <col min="3601" max="3601" width="9.85546875" style="2" customWidth="1"/>
    <col min="3602" max="3602" width="14.7109375" style="2" customWidth="1"/>
    <col min="3603" max="3603" width="0" style="2" hidden="1" customWidth="1"/>
    <col min="3604" max="3604" width="17.85546875" style="2" customWidth="1"/>
    <col min="3605" max="3605" width="17.7109375" style="2" customWidth="1"/>
    <col min="3606" max="3607" width="10.42578125" style="2"/>
    <col min="3608" max="3608" width="9.140625" style="2" customWidth="1"/>
    <col min="3609" max="3849" width="10.42578125" style="2"/>
    <col min="3850" max="3850" width="6.5703125" style="2" customWidth="1"/>
    <col min="3851" max="3851" width="29.140625" style="2" customWidth="1"/>
    <col min="3852" max="3852" width="18.140625" style="2" customWidth="1"/>
    <col min="3853" max="3853" width="27.5703125" style="2" customWidth="1"/>
    <col min="3854" max="3854" width="30.5703125" style="2" customWidth="1"/>
    <col min="3855" max="3855" width="19.42578125" style="2" customWidth="1"/>
    <col min="3856" max="3856" width="16" style="2" customWidth="1"/>
    <col min="3857" max="3857" width="9.85546875" style="2" customWidth="1"/>
    <col min="3858" max="3858" width="14.7109375" style="2" customWidth="1"/>
    <col min="3859" max="3859" width="0" style="2" hidden="1" customWidth="1"/>
    <col min="3860" max="3860" width="17.85546875" style="2" customWidth="1"/>
    <col min="3861" max="3861" width="17.7109375" style="2" customWidth="1"/>
    <col min="3862" max="3863" width="10.42578125" style="2"/>
    <col min="3864" max="3864" width="9.140625" style="2" customWidth="1"/>
    <col min="3865" max="4105" width="10.42578125" style="2"/>
    <col min="4106" max="4106" width="6.5703125" style="2" customWidth="1"/>
    <col min="4107" max="4107" width="29.140625" style="2" customWidth="1"/>
    <col min="4108" max="4108" width="18.140625" style="2" customWidth="1"/>
    <col min="4109" max="4109" width="27.5703125" style="2" customWidth="1"/>
    <col min="4110" max="4110" width="30.5703125" style="2" customWidth="1"/>
    <col min="4111" max="4111" width="19.42578125" style="2" customWidth="1"/>
    <col min="4112" max="4112" width="16" style="2" customWidth="1"/>
    <col min="4113" max="4113" width="9.85546875" style="2" customWidth="1"/>
    <col min="4114" max="4114" width="14.7109375" style="2" customWidth="1"/>
    <col min="4115" max="4115" width="0" style="2" hidden="1" customWidth="1"/>
    <col min="4116" max="4116" width="17.85546875" style="2" customWidth="1"/>
    <col min="4117" max="4117" width="17.7109375" style="2" customWidth="1"/>
    <col min="4118" max="4119" width="10.42578125" style="2"/>
    <col min="4120" max="4120" width="9.140625" style="2" customWidth="1"/>
    <col min="4121" max="4361" width="10.42578125" style="2"/>
    <col min="4362" max="4362" width="6.5703125" style="2" customWidth="1"/>
    <col min="4363" max="4363" width="29.140625" style="2" customWidth="1"/>
    <col min="4364" max="4364" width="18.140625" style="2" customWidth="1"/>
    <col min="4365" max="4365" width="27.5703125" style="2" customWidth="1"/>
    <col min="4366" max="4366" width="30.5703125" style="2" customWidth="1"/>
    <col min="4367" max="4367" width="19.42578125" style="2" customWidth="1"/>
    <col min="4368" max="4368" width="16" style="2" customWidth="1"/>
    <col min="4369" max="4369" width="9.85546875" style="2" customWidth="1"/>
    <col min="4370" max="4370" width="14.7109375" style="2" customWidth="1"/>
    <col min="4371" max="4371" width="0" style="2" hidden="1" customWidth="1"/>
    <col min="4372" max="4372" width="17.85546875" style="2" customWidth="1"/>
    <col min="4373" max="4373" width="17.7109375" style="2" customWidth="1"/>
    <col min="4374" max="4375" width="10.42578125" style="2"/>
    <col min="4376" max="4376" width="9.140625" style="2" customWidth="1"/>
    <col min="4377" max="4617" width="10.42578125" style="2"/>
    <col min="4618" max="4618" width="6.5703125" style="2" customWidth="1"/>
    <col min="4619" max="4619" width="29.140625" style="2" customWidth="1"/>
    <col min="4620" max="4620" width="18.140625" style="2" customWidth="1"/>
    <col min="4621" max="4621" width="27.5703125" style="2" customWidth="1"/>
    <col min="4622" max="4622" width="30.5703125" style="2" customWidth="1"/>
    <col min="4623" max="4623" width="19.42578125" style="2" customWidth="1"/>
    <col min="4624" max="4624" width="16" style="2" customWidth="1"/>
    <col min="4625" max="4625" width="9.85546875" style="2" customWidth="1"/>
    <col min="4626" max="4626" width="14.7109375" style="2" customWidth="1"/>
    <col min="4627" max="4627" width="0" style="2" hidden="1" customWidth="1"/>
    <col min="4628" max="4628" width="17.85546875" style="2" customWidth="1"/>
    <col min="4629" max="4629" width="17.7109375" style="2" customWidth="1"/>
    <col min="4630" max="4631" width="10.42578125" style="2"/>
    <col min="4632" max="4632" width="9.140625" style="2" customWidth="1"/>
    <col min="4633" max="4873" width="10.42578125" style="2"/>
    <col min="4874" max="4874" width="6.5703125" style="2" customWidth="1"/>
    <col min="4875" max="4875" width="29.140625" style="2" customWidth="1"/>
    <col min="4876" max="4876" width="18.140625" style="2" customWidth="1"/>
    <col min="4877" max="4877" width="27.5703125" style="2" customWidth="1"/>
    <col min="4878" max="4878" width="30.5703125" style="2" customWidth="1"/>
    <col min="4879" max="4879" width="19.42578125" style="2" customWidth="1"/>
    <col min="4880" max="4880" width="16" style="2" customWidth="1"/>
    <col min="4881" max="4881" width="9.85546875" style="2" customWidth="1"/>
    <col min="4882" max="4882" width="14.7109375" style="2" customWidth="1"/>
    <col min="4883" max="4883" width="0" style="2" hidden="1" customWidth="1"/>
    <col min="4884" max="4884" width="17.85546875" style="2" customWidth="1"/>
    <col min="4885" max="4885" width="17.7109375" style="2" customWidth="1"/>
    <col min="4886" max="4887" width="10.42578125" style="2"/>
    <col min="4888" max="4888" width="9.140625" style="2" customWidth="1"/>
    <col min="4889" max="5129" width="10.42578125" style="2"/>
    <col min="5130" max="5130" width="6.5703125" style="2" customWidth="1"/>
    <col min="5131" max="5131" width="29.140625" style="2" customWidth="1"/>
    <col min="5132" max="5132" width="18.140625" style="2" customWidth="1"/>
    <col min="5133" max="5133" width="27.5703125" style="2" customWidth="1"/>
    <col min="5134" max="5134" width="30.5703125" style="2" customWidth="1"/>
    <col min="5135" max="5135" width="19.42578125" style="2" customWidth="1"/>
    <col min="5136" max="5136" width="16" style="2" customWidth="1"/>
    <col min="5137" max="5137" width="9.85546875" style="2" customWidth="1"/>
    <col min="5138" max="5138" width="14.7109375" style="2" customWidth="1"/>
    <col min="5139" max="5139" width="0" style="2" hidden="1" customWidth="1"/>
    <col min="5140" max="5140" width="17.85546875" style="2" customWidth="1"/>
    <col min="5141" max="5141" width="17.7109375" style="2" customWidth="1"/>
    <col min="5142" max="5143" width="10.42578125" style="2"/>
    <col min="5144" max="5144" width="9.140625" style="2" customWidth="1"/>
    <col min="5145" max="5385" width="10.42578125" style="2"/>
    <col min="5386" max="5386" width="6.5703125" style="2" customWidth="1"/>
    <col min="5387" max="5387" width="29.140625" style="2" customWidth="1"/>
    <col min="5388" max="5388" width="18.140625" style="2" customWidth="1"/>
    <col min="5389" max="5389" width="27.5703125" style="2" customWidth="1"/>
    <col min="5390" max="5390" width="30.5703125" style="2" customWidth="1"/>
    <col min="5391" max="5391" width="19.42578125" style="2" customWidth="1"/>
    <col min="5392" max="5392" width="16" style="2" customWidth="1"/>
    <col min="5393" max="5393" width="9.85546875" style="2" customWidth="1"/>
    <col min="5394" max="5394" width="14.7109375" style="2" customWidth="1"/>
    <col min="5395" max="5395" width="0" style="2" hidden="1" customWidth="1"/>
    <col min="5396" max="5396" width="17.85546875" style="2" customWidth="1"/>
    <col min="5397" max="5397" width="17.7109375" style="2" customWidth="1"/>
    <col min="5398" max="5399" width="10.42578125" style="2"/>
    <col min="5400" max="5400" width="9.140625" style="2" customWidth="1"/>
    <col min="5401" max="5641" width="10.42578125" style="2"/>
    <col min="5642" max="5642" width="6.5703125" style="2" customWidth="1"/>
    <col min="5643" max="5643" width="29.140625" style="2" customWidth="1"/>
    <col min="5644" max="5644" width="18.140625" style="2" customWidth="1"/>
    <col min="5645" max="5645" width="27.5703125" style="2" customWidth="1"/>
    <col min="5646" max="5646" width="30.5703125" style="2" customWidth="1"/>
    <col min="5647" max="5647" width="19.42578125" style="2" customWidth="1"/>
    <col min="5648" max="5648" width="16" style="2" customWidth="1"/>
    <col min="5649" max="5649" width="9.85546875" style="2" customWidth="1"/>
    <col min="5650" max="5650" width="14.7109375" style="2" customWidth="1"/>
    <col min="5651" max="5651" width="0" style="2" hidden="1" customWidth="1"/>
    <col min="5652" max="5652" width="17.85546875" style="2" customWidth="1"/>
    <col min="5653" max="5653" width="17.7109375" style="2" customWidth="1"/>
    <col min="5654" max="5655" width="10.42578125" style="2"/>
    <col min="5656" max="5656" width="9.140625" style="2" customWidth="1"/>
    <col min="5657" max="5897" width="10.42578125" style="2"/>
    <col min="5898" max="5898" width="6.5703125" style="2" customWidth="1"/>
    <col min="5899" max="5899" width="29.140625" style="2" customWidth="1"/>
    <col min="5900" max="5900" width="18.140625" style="2" customWidth="1"/>
    <col min="5901" max="5901" width="27.5703125" style="2" customWidth="1"/>
    <col min="5902" max="5902" width="30.5703125" style="2" customWidth="1"/>
    <col min="5903" max="5903" width="19.42578125" style="2" customWidth="1"/>
    <col min="5904" max="5904" width="16" style="2" customWidth="1"/>
    <col min="5905" max="5905" width="9.85546875" style="2" customWidth="1"/>
    <col min="5906" max="5906" width="14.7109375" style="2" customWidth="1"/>
    <col min="5907" max="5907" width="0" style="2" hidden="1" customWidth="1"/>
    <col min="5908" max="5908" width="17.85546875" style="2" customWidth="1"/>
    <col min="5909" max="5909" width="17.7109375" style="2" customWidth="1"/>
    <col min="5910" max="5911" width="10.42578125" style="2"/>
    <col min="5912" max="5912" width="9.140625" style="2" customWidth="1"/>
    <col min="5913" max="6153" width="10.42578125" style="2"/>
    <col min="6154" max="6154" width="6.5703125" style="2" customWidth="1"/>
    <col min="6155" max="6155" width="29.140625" style="2" customWidth="1"/>
    <col min="6156" max="6156" width="18.140625" style="2" customWidth="1"/>
    <col min="6157" max="6157" width="27.5703125" style="2" customWidth="1"/>
    <col min="6158" max="6158" width="30.5703125" style="2" customWidth="1"/>
    <col min="6159" max="6159" width="19.42578125" style="2" customWidth="1"/>
    <col min="6160" max="6160" width="16" style="2" customWidth="1"/>
    <col min="6161" max="6161" width="9.85546875" style="2" customWidth="1"/>
    <col min="6162" max="6162" width="14.7109375" style="2" customWidth="1"/>
    <col min="6163" max="6163" width="0" style="2" hidden="1" customWidth="1"/>
    <col min="6164" max="6164" width="17.85546875" style="2" customWidth="1"/>
    <col min="6165" max="6165" width="17.7109375" style="2" customWidth="1"/>
    <col min="6166" max="6167" width="10.42578125" style="2"/>
    <col min="6168" max="6168" width="9.140625" style="2" customWidth="1"/>
    <col min="6169" max="6409" width="10.42578125" style="2"/>
    <col min="6410" max="6410" width="6.5703125" style="2" customWidth="1"/>
    <col min="6411" max="6411" width="29.140625" style="2" customWidth="1"/>
    <col min="6412" max="6412" width="18.140625" style="2" customWidth="1"/>
    <col min="6413" max="6413" width="27.5703125" style="2" customWidth="1"/>
    <col min="6414" max="6414" width="30.5703125" style="2" customWidth="1"/>
    <col min="6415" max="6415" width="19.42578125" style="2" customWidth="1"/>
    <col min="6416" max="6416" width="16" style="2" customWidth="1"/>
    <col min="6417" max="6417" width="9.85546875" style="2" customWidth="1"/>
    <col min="6418" max="6418" width="14.7109375" style="2" customWidth="1"/>
    <col min="6419" max="6419" width="0" style="2" hidden="1" customWidth="1"/>
    <col min="6420" max="6420" width="17.85546875" style="2" customWidth="1"/>
    <col min="6421" max="6421" width="17.7109375" style="2" customWidth="1"/>
    <col min="6422" max="6423" width="10.42578125" style="2"/>
    <col min="6424" max="6424" width="9.140625" style="2" customWidth="1"/>
    <col min="6425" max="6665" width="10.42578125" style="2"/>
    <col min="6666" max="6666" width="6.5703125" style="2" customWidth="1"/>
    <col min="6667" max="6667" width="29.140625" style="2" customWidth="1"/>
    <col min="6668" max="6668" width="18.140625" style="2" customWidth="1"/>
    <col min="6669" max="6669" width="27.5703125" style="2" customWidth="1"/>
    <col min="6670" max="6670" width="30.5703125" style="2" customWidth="1"/>
    <col min="6671" max="6671" width="19.42578125" style="2" customWidth="1"/>
    <col min="6672" max="6672" width="16" style="2" customWidth="1"/>
    <col min="6673" max="6673" width="9.85546875" style="2" customWidth="1"/>
    <col min="6674" max="6674" width="14.7109375" style="2" customWidth="1"/>
    <col min="6675" max="6675" width="0" style="2" hidden="1" customWidth="1"/>
    <col min="6676" max="6676" width="17.85546875" style="2" customWidth="1"/>
    <col min="6677" max="6677" width="17.7109375" style="2" customWidth="1"/>
    <col min="6678" max="6679" width="10.42578125" style="2"/>
    <col min="6680" max="6680" width="9.140625" style="2" customWidth="1"/>
    <col min="6681" max="6921" width="10.42578125" style="2"/>
    <col min="6922" max="6922" width="6.5703125" style="2" customWidth="1"/>
    <col min="6923" max="6923" width="29.140625" style="2" customWidth="1"/>
    <col min="6924" max="6924" width="18.140625" style="2" customWidth="1"/>
    <col min="6925" max="6925" width="27.5703125" style="2" customWidth="1"/>
    <col min="6926" max="6926" width="30.5703125" style="2" customWidth="1"/>
    <col min="6927" max="6927" width="19.42578125" style="2" customWidth="1"/>
    <col min="6928" max="6928" width="16" style="2" customWidth="1"/>
    <col min="6929" max="6929" width="9.85546875" style="2" customWidth="1"/>
    <col min="6930" max="6930" width="14.7109375" style="2" customWidth="1"/>
    <col min="6931" max="6931" width="0" style="2" hidden="1" customWidth="1"/>
    <col min="6932" max="6932" width="17.85546875" style="2" customWidth="1"/>
    <col min="6933" max="6933" width="17.7109375" style="2" customWidth="1"/>
    <col min="6934" max="6935" width="10.42578125" style="2"/>
    <col min="6936" max="6936" width="9.140625" style="2" customWidth="1"/>
    <col min="6937" max="7177" width="10.42578125" style="2"/>
    <col min="7178" max="7178" width="6.5703125" style="2" customWidth="1"/>
    <col min="7179" max="7179" width="29.140625" style="2" customWidth="1"/>
    <col min="7180" max="7180" width="18.140625" style="2" customWidth="1"/>
    <col min="7181" max="7181" width="27.5703125" style="2" customWidth="1"/>
    <col min="7182" max="7182" width="30.5703125" style="2" customWidth="1"/>
    <col min="7183" max="7183" width="19.42578125" style="2" customWidth="1"/>
    <col min="7184" max="7184" width="16" style="2" customWidth="1"/>
    <col min="7185" max="7185" width="9.85546875" style="2" customWidth="1"/>
    <col min="7186" max="7186" width="14.7109375" style="2" customWidth="1"/>
    <col min="7187" max="7187" width="0" style="2" hidden="1" customWidth="1"/>
    <col min="7188" max="7188" width="17.85546875" style="2" customWidth="1"/>
    <col min="7189" max="7189" width="17.7109375" style="2" customWidth="1"/>
    <col min="7190" max="7191" width="10.42578125" style="2"/>
    <col min="7192" max="7192" width="9.140625" style="2" customWidth="1"/>
    <col min="7193" max="7433" width="10.42578125" style="2"/>
    <col min="7434" max="7434" width="6.5703125" style="2" customWidth="1"/>
    <col min="7435" max="7435" width="29.140625" style="2" customWidth="1"/>
    <col min="7436" max="7436" width="18.140625" style="2" customWidth="1"/>
    <col min="7437" max="7437" width="27.5703125" style="2" customWidth="1"/>
    <col min="7438" max="7438" width="30.5703125" style="2" customWidth="1"/>
    <col min="7439" max="7439" width="19.42578125" style="2" customWidth="1"/>
    <col min="7440" max="7440" width="16" style="2" customWidth="1"/>
    <col min="7441" max="7441" width="9.85546875" style="2" customWidth="1"/>
    <col min="7442" max="7442" width="14.7109375" style="2" customWidth="1"/>
    <col min="7443" max="7443" width="0" style="2" hidden="1" customWidth="1"/>
    <col min="7444" max="7444" width="17.85546875" style="2" customWidth="1"/>
    <col min="7445" max="7445" width="17.7109375" style="2" customWidth="1"/>
    <col min="7446" max="7447" width="10.42578125" style="2"/>
    <col min="7448" max="7448" width="9.140625" style="2" customWidth="1"/>
    <col min="7449" max="7689" width="10.42578125" style="2"/>
    <col min="7690" max="7690" width="6.5703125" style="2" customWidth="1"/>
    <col min="7691" max="7691" width="29.140625" style="2" customWidth="1"/>
    <col min="7692" max="7692" width="18.140625" style="2" customWidth="1"/>
    <col min="7693" max="7693" width="27.5703125" style="2" customWidth="1"/>
    <col min="7694" max="7694" width="30.5703125" style="2" customWidth="1"/>
    <col min="7695" max="7695" width="19.42578125" style="2" customWidth="1"/>
    <col min="7696" max="7696" width="16" style="2" customWidth="1"/>
    <col min="7697" max="7697" width="9.85546875" style="2" customWidth="1"/>
    <col min="7698" max="7698" width="14.7109375" style="2" customWidth="1"/>
    <col min="7699" max="7699" width="0" style="2" hidden="1" customWidth="1"/>
    <col min="7700" max="7700" width="17.85546875" style="2" customWidth="1"/>
    <col min="7701" max="7701" width="17.7109375" style="2" customWidth="1"/>
    <col min="7702" max="7703" width="10.42578125" style="2"/>
    <col min="7704" max="7704" width="9.140625" style="2" customWidth="1"/>
    <col min="7705" max="7945" width="10.42578125" style="2"/>
    <col min="7946" max="7946" width="6.5703125" style="2" customWidth="1"/>
    <col min="7947" max="7947" width="29.140625" style="2" customWidth="1"/>
    <col min="7948" max="7948" width="18.140625" style="2" customWidth="1"/>
    <col min="7949" max="7949" width="27.5703125" style="2" customWidth="1"/>
    <col min="7950" max="7950" width="30.5703125" style="2" customWidth="1"/>
    <col min="7951" max="7951" width="19.42578125" style="2" customWidth="1"/>
    <col min="7952" max="7952" width="16" style="2" customWidth="1"/>
    <col min="7953" max="7953" width="9.85546875" style="2" customWidth="1"/>
    <col min="7954" max="7954" width="14.7109375" style="2" customWidth="1"/>
    <col min="7955" max="7955" width="0" style="2" hidden="1" customWidth="1"/>
    <col min="7956" max="7956" width="17.85546875" style="2" customWidth="1"/>
    <col min="7957" max="7957" width="17.7109375" style="2" customWidth="1"/>
    <col min="7958" max="7959" width="10.42578125" style="2"/>
    <col min="7960" max="7960" width="9.140625" style="2" customWidth="1"/>
    <col min="7961" max="8201" width="10.42578125" style="2"/>
    <col min="8202" max="8202" width="6.5703125" style="2" customWidth="1"/>
    <col min="8203" max="8203" width="29.140625" style="2" customWidth="1"/>
    <col min="8204" max="8204" width="18.140625" style="2" customWidth="1"/>
    <col min="8205" max="8205" width="27.5703125" style="2" customWidth="1"/>
    <col min="8206" max="8206" width="30.5703125" style="2" customWidth="1"/>
    <col min="8207" max="8207" width="19.42578125" style="2" customWidth="1"/>
    <col min="8208" max="8208" width="16" style="2" customWidth="1"/>
    <col min="8209" max="8209" width="9.85546875" style="2" customWidth="1"/>
    <col min="8210" max="8210" width="14.7109375" style="2" customWidth="1"/>
    <col min="8211" max="8211" width="0" style="2" hidden="1" customWidth="1"/>
    <col min="8212" max="8212" width="17.85546875" style="2" customWidth="1"/>
    <col min="8213" max="8213" width="17.7109375" style="2" customWidth="1"/>
    <col min="8214" max="8215" width="10.42578125" style="2"/>
    <col min="8216" max="8216" width="9.140625" style="2" customWidth="1"/>
    <col min="8217" max="8457" width="10.42578125" style="2"/>
    <col min="8458" max="8458" width="6.5703125" style="2" customWidth="1"/>
    <col min="8459" max="8459" width="29.140625" style="2" customWidth="1"/>
    <col min="8460" max="8460" width="18.140625" style="2" customWidth="1"/>
    <col min="8461" max="8461" width="27.5703125" style="2" customWidth="1"/>
    <col min="8462" max="8462" width="30.5703125" style="2" customWidth="1"/>
    <col min="8463" max="8463" width="19.42578125" style="2" customWidth="1"/>
    <col min="8464" max="8464" width="16" style="2" customWidth="1"/>
    <col min="8465" max="8465" width="9.85546875" style="2" customWidth="1"/>
    <col min="8466" max="8466" width="14.7109375" style="2" customWidth="1"/>
    <col min="8467" max="8467" width="0" style="2" hidden="1" customWidth="1"/>
    <col min="8468" max="8468" width="17.85546875" style="2" customWidth="1"/>
    <col min="8469" max="8469" width="17.7109375" style="2" customWidth="1"/>
    <col min="8470" max="8471" width="10.42578125" style="2"/>
    <col min="8472" max="8472" width="9.140625" style="2" customWidth="1"/>
    <col min="8473" max="8713" width="10.42578125" style="2"/>
    <col min="8714" max="8714" width="6.5703125" style="2" customWidth="1"/>
    <col min="8715" max="8715" width="29.140625" style="2" customWidth="1"/>
    <col min="8716" max="8716" width="18.140625" style="2" customWidth="1"/>
    <col min="8717" max="8717" width="27.5703125" style="2" customWidth="1"/>
    <col min="8718" max="8718" width="30.5703125" style="2" customWidth="1"/>
    <col min="8719" max="8719" width="19.42578125" style="2" customWidth="1"/>
    <col min="8720" max="8720" width="16" style="2" customWidth="1"/>
    <col min="8721" max="8721" width="9.85546875" style="2" customWidth="1"/>
    <col min="8722" max="8722" width="14.7109375" style="2" customWidth="1"/>
    <col min="8723" max="8723" width="0" style="2" hidden="1" customWidth="1"/>
    <col min="8724" max="8724" width="17.85546875" style="2" customWidth="1"/>
    <col min="8725" max="8725" width="17.7109375" style="2" customWidth="1"/>
    <col min="8726" max="8727" width="10.42578125" style="2"/>
    <col min="8728" max="8728" width="9.140625" style="2" customWidth="1"/>
    <col min="8729" max="8969" width="10.42578125" style="2"/>
    <col min="8970" max="8970" width="6.5703125" style="2" customWidth="1"/>
    <col min="8971" max="8971" width="29.140625" style="2" customWidth="1"/>
    <col min="8972" max="8972" width="18.140625" style="2" customWidth="1"/>
    <col min="8973" max="8973" width="27.5703125" style="2" customWidth="1"/>
    <col min="8974" max="8974" width="30.5703125" style="2" customWidth="1"/>
    <col min="8975" max="8975" width="19.42578125" style="2" customWidth="1"/>
    <col min="8976" max="8976" width="16" style="2" customWidth="1"/>
    <col min="8977" max="8977" width="9.85546875" style="2" customWidth="1"/>
    <col min="8978" max="8978" width="14.7109375" style="2" customWidth="1"/>
    <col min="8979" max="8979" width="0" style="2" hidden="1" customWidth="1"/>
    <col min="8980" max="8980" width="17.85546875" style="2" customWidth="1"/>
    <col min="8981" max="8981" width="17.7109375" style="2" customWidth="1"/>
    <col min="8982" max="8983" width="10.42578125" style="2"/>
    <col min="8984" max="8984" width="9.140625" style="2" customWidth="1"/>
    <col min="8985" max="9225" width="10.42578125" style="2"/>
    <col min="9226" max="9226" width="6.5703125" style="2" customWidth="1"/>
    <col min="9227" max="9227" width="29.140625" style="2" customWidth="1"/>
    <col min="9228" max="9228" width="18.140625" style="2" customWidth="1"/>
    <col min="9229" max="9229" width="27.5703125" style="2" customWidth="1"/>
    <col min="9230" max="9230" width="30.5703125" style="2" customWidth="1"/>
    <col min="9231" max="9231" width="19.42578125" style="2" customWidth="1"/>
    <col min="9232" max="9232" width="16" style="2" customWidth="1"/>
    <col min="9233" max="9233" width="9.85546875" style="2" customWidth="1"/>
    <col min="9234" max="9234" width="14.7109375" style="2" customWidth="1"/>
    <col min="9235" max="9235" width="0" style="2" hidden="1" customWidth="1"/>
    <col min="9236" max="9236" width="17.85546875" style="2" customWidth="1"/>
    <col min="9237" max="9237" width="17.7109375" style="2" customWidth="1"/>
    <col min="9238" max="9239" width="10.42578125" style="2"/>
    <col min="9240" max="9240" width="9.140625" style="2" customWidth="1"/>
    <col min="9241" max="9481" width="10.42578125" style="2"/>
    <col min="9482" max="9482" width="6.5703125" style="2" customWidth="1"/>
    <col min="9483" max="9483" width="29.140625" style="2" customWidth="1"/>
    <col min="9484" max="9484" width="18.140625" style="2" customWidth="1"/>
    <col min="9485" max="9485" width="27.5703125" style="2" customWidth="1"/>
    <col min="9486" max="9486" width="30.5703125" style="2" customWidth="1"/>
    <col min="9487" max="9487" width="19.42578125" style="2" customWidth="1"/>
    <col min="9488" max="9488" width="16" style="2" customWidth="1"/>
    <col min="9489" max="9489" width="9.85546875" style="2" customWidth="1"/>
    <col min="9490" max="9490" width="14.7109375" style="2" customWidth="1"/>
    <col min="9491" max="9491" width="0" style="2" hidden="1" customWidth="1"/>
    <col min="9492" max="9492" width="17.85546875" style="2" customWidth="1"/>
    <col min="9493" max="9493" width="17.7109375" style="2" customWidth="1"/>
    <col min="9494" max="9495" width="10.42578125" style="2"/>
    <col min="9496" max="9496" width="9.140625" style="2" customWidth="1"/>
    <col min="9497" max="9737" width="10.42578125" style="2"/>
    <col min="9738" max="9738" width="6.5703125" style="2" customWidth="1"/>
    <col min="9739" max="9739" width="29.140625" style="2" customWidth="1"/>
    <col min="9740" max="9740" width="18.140625" style="2" customWidth="1"/>
    <col min="9741" max="9741" width="27.5703125" style="2" customWidth="1"/>
    <col min="9742" max="9742" width="30.5703125" style="2" customWidth="1"/>
    <col min="9743" max="9743" width="19.42578125" style="2" customWidth="1"/>
    <col min="9744" max="9744" width="16" style="2" customWidth="1"/>
    <col min="9745" max="9745" width="9.85546875" style="2" customWidth="1"/>
    <col min="9746" max="9746" width="14.7109375" style="2" customWidth="1"/>
    <col min="9747" max="9747" width="0" style="2" hidden="1" customWidth="1"/>
    <col min="9748" max="9748" width="17.85546875" style="2" customWidth="1"/>
    <col min="9749" max="9749" width="17.7109375" style="2" customWidth="1"/>
    <col min="9750" max="9751" width="10.42578125" style="2"/>
    <col min="9752" max="9752" width="9.140625" style="2" customWidth="1"/>
    <col min="9753" max="9993" width="10.42578125" style="2"/>
    <col min="9994" max="9994" width="6.5703125" style="2" customWidth="1"/>
    <col min="9995" max="9995" width="29.140625" style="2" customWidth="1"/>
    <col min="9996" max="9996" width="18.140625" style="2" customWidth="1"/>
    <col min="9997" max="9997" width="27.5703125" style="2" customWidth="1"/>
    <col min="9998" max="9998" width="30.5703125" style="2" customWidth="1"/>
    <col min="9999" max="9999" width="19.42578125" style="2" customWidth="1"/>
    <col min="10000" max="10000" width="16" style="2" customWidth="1"/>
    <col min="10001" max="10001" width="9.85546875" style="2" customWidth="1"/>
    <col min="10002" max="10002" width="14.7109375" style="2" customWidth="1"/>
    <col min="10003" max="10003" width="0" style="2" hidden="1" customWidth="1"/>
    <col min="10004" max="10004" width="17.85546875" style="2" customWidth="1"/>
    <col min="10005" max="10005" width="17.7109375" style="2" customWidth="1"/>
    <col min="10006" max="10007" width="10.42578125" style="2"/>
    <col min="10008" max="10008" width="9.140625" style="2" customWidth="1"/>
    <col min="10009" max="10249" width="10.42578125" style="2"/>
    <col min="10250" max="10250" width="6.5703125" style="2" customWidth="1"/>
    <col min="10251" max="10251" width="29.140625" style="2" customWidth="1"/>
    <col min="10252" max="10252" width="18.140625" style="2" customWidth="1"/>
    <col min="10253" max="10253" width="27.5703125" style="2" customWidth="1"/>
    <col min="10254" max="10254" width="30.5703125" style="2" customWidth="1"/>
    <col min="10255" max="10255" width="19.42578125" style="2" customWidth="1"/>
    <col min="10256" max="10256" width="16" style="2" customWidth="1"/>
    <col min="10257" max="10257" width="9.85546875" style="2" customWidth="1"/>
    <col min="10258" max="10258" width="14.7109375" style="2" customWidth="1"/>
    <col min="10259" max="10259" width="0" style="2" hidden="1" customWidth="1"/>
    <col min="10260" max="10260" width="17.85546875" style="2" customWidth="1"/>
    <col min="10261" max="10261" width="17.7109375" style="2" customWidth="1"/>
    <col min="10262" max="10263" width="10.42578125" style="2"/>
    <col min="10264" max="10264" width="9.140625" style="2" customWidth="1"/>
    <col min="10265" max="10505" width="10.42578125" style="2"/>
    <col min="10506" max="10506" width="6.5703125" style="2" customWidth="1"/>
    <col min="10507" max="10507" width="29.140625" style="2" customWidth="1"/>
    <col min="10508" max="10508" width="18.140625" style="2" customWidth="1"/>
    <col min="10509" max="10509" width="27.5703125" style="2" customWidth="1"/>
    <col min="10510" max="10510" width="30.5703125" style="2" customWidth="1"/>
    <col min="10511" max="10511" width="19.42578125" style="2" customWidth="1"/>
    <col min="10512" max="10512" width="16" style="2" customWidth="1"/>
    <col min="10513" max="10513" width="9.85546875" style="2" customWidth="1"/>
    <col min="10514" max="10514" width="14.7109375" style="2" customWidth="1"/>
    <col min="10515" max="10515" width="0" style="2" hidden="1" customWidth="1"/>
    <col min="10516" max="10516" width="17.85546875" style="2" customWidth="1"/>
    <col min="10517" max="10517" width="17.7109375" style="2" customWidth="1"/>
    <col min="10518" max="10519" width="10.42578125" style="2"/>
    <col min="10520" max="10520" width="9.140625" style="2" customWidth="1"/>
    <col min="10521" max="10761" width="10.42578125" style="2"/>
    <col min="10762" max="10762" width="6.5703125" style="2" customWidth="1"/>
    <col min="10763" max="10763" width="29.140625" style="2" customWidth="1"/>
    <col min="10764" max="10764" width="18.140625" style="2" customWidth="1"/>
    <col min="10765" max="10765" width="27.5703125" style="2" customWidth="1"/>
    <col min="10766" max="10766" width="30.5703125" style="2" customWidth="1"/>
    <col min="10767" max="10767" width="19.42578125" style="2" customWidth="1"/>
    <col min="10768" max="10768" width="16" style="2" customWidth="1"/>
    <col min="10769" max="10769" width="9.85546875" style="2" customWidth="1"/>
    <col min="10770" max="10770" width="14.7109375" style="2" customWidth="1"/>
    <col min="10771" max="10771" width="0" style="2" hidden="1" customWidth="1"/>
    <col min="10772" max="10772" width="17.85546875" style="2" customWidth="1"/>
    <col min="10773" max="10773" width="17.7109375" style="2" customWidth="1"/>
    <col min="10774" max="10775" width="10.42578125" style="2"/>
    <col min="10776" max="10776" width="9.140625" style="2" customWidth="1"/>
    <col min="10777" max="11017" width="10.42578125" style="2"/>
    <col min="11018" max="11018" width="6.5703125" style="2" customWidth="1"/>
    <col min="11019" max="11019" width="29.140625" style="2" customWidth="1"/>
    <col min="11020" max="11020" width="18.140625" style="2" customWidth="1"/>
    <col min="11021" max="11021" width="27.5703125" style="2" customWidth="1"/>
    <col min="11022" max="11022" width="30.5703125" style="2" customWidth="1"/>
    <col min="11023" max="11023" width="19.42578125" style="2" customWidth="1"/>
    <col min="11024" max="11024" width="16" style="2" customWidth="1"/>
    <col min="11025" max="11025" width="9.85546875" style="2" customWidth="1"/>
    <col min="11026" max="11026" width="14.7109375" style="2" customWidth="1"/>
    <col min="11027" max="11027" width="0" style="2" hidden="1" customWidth="1"/>
    <col min="11028" max="11028" width="17.85546875" style="2" customWidth="1"/>
    <col min="11029" max="11029" width="17.7109375" style="2" customWidth="1"/>
    <col min="11030" max="11031" width="10.42578125" style="2"/>
    <col min="11032" max="11032" width="9.140625" style="2" customWidth="1"/>
    <col min="11033" max="11273" width="10.42578125" style="2"/>
    <col min="11274" max="11274" width="6.5703125" style="2" customWidth="1"/>
    <col min="11275" max="11275" width="29.140625" style="2" customWidth="1"/>
    <col min="11276" max="11276" width="18.140625" style="2" customWidth="1"/>
    <col min="11277" max="11277" width="27.5703125" style="2" customWidth="1"/>
    <col min="11278" max="11278" width="30.5703125" style="2" customWidth="1"/>
    <col min="11279" max="11279" width="19.42578125" style="2" customWidth="1"/>
    <col min="11280" max="11280" width="16" style="2" customWidth="1"/>
    <col min="11281" max="11281" width="9.85546875" style="2" customWidth="1"/>
    <col min="11282" max="11282" width="14.7109375" style="2" customWidth="1"/>
    <col min="11283" max="11283" width="0" style="2" hidden="1" customWidth="1"/>
    <col min="11284" max="11284" width="17.85546875" style="2" customWidth="1"/>
    <col min="11285" max="11285" width="17.7109375" style="2" customWidth="1"/>
    <col min="11286" max="11287" width="10.42578125" style="2"/>
    <col min="11288" max="11288" width="9.140625" style="2" customWidth="1"/>
    <col min="11289" max="11529" width="10.42578125" style="2"/>
    <col min="11530" max="11530" width="6.5703125" style="2" customWidth="1"/>
    <col min="11531" max="11531" width="29.140625" style="2" customWidth="1"/>
    <col min="11532" max="11532" width="18.140625" style="2" customWidth="1"/>
    <col min="11533" max="11533" width="27.5703125" style="2" customWidth="1"/>
    <col min="11534" max="11534" width="30.5703125" style="2" customWidth="1"/>
    <col min="11535" max="11535" width="19.42578125" style="2" customWidth="1"/>
    <col min="11536" max="11536" width="16" style="2" customWidth="1"/>
    <col min="11537" max="11537" width="9.85546875" style="2" customWidth="1"/>
    <col min="11538" max="11538" width="14.7109375" style="2" customWidth="1"/>
    <col min="11539" max="11539" width="0" style="2" hidden="1" customWidth="1"/>
    <col min="11540" max="11540" width="17.85546875" style="2" customWidth="1"/>
    <col min="11541" max="11541" width="17.7109375" style="2" customWidth="1"/>
    <col min="11542" max="11543" width="10.42578125" style="2"/>
    <col min="11544" max="11544" width="9.140625" style="2" customWidth="1"/>
    <col min="11545" max="11785" width="10.42578125" style="2"/>
    <col min="11786" max="11786" width="6.5703125" style="2" customWidth="1"/>
    <col min="11787" max="11787" width="29.140625" style="2" customWidth="1"/>
    <col min="11788" max="11788" width="18.140625" style="2" customWidth="1"/>
    <col min="11789" max="11789" width="27.5703125" style="2" customWidth="1"/>
    <col min="11790" max="11790" width="30.5703125" style="2" customWidth="1"/>
    <col min="11791" max="11791" width="19.42578125" style="2" customWidth="1"/>
    <col min="11792" max="11792" width="16" style="2" customWidth="1"/>
    <col min="11793" max="11793" width="9.85546875" style="2" customWidth="1"/>
    <col min="11794" max="11794" width="14.7109375" style="2" customWidth="1"/>
    <col min="11795" max="11795" width="0" style="2" hidden="1" customWidth="1"/>
    <col min="11796" max="11796" width="17.85546875" style="2" customWidth="1"/>
    <col min="11797" max="11797" width="17.7109375" style="2" customWidth="1"/>
    <col min="11798" max="11799" width="10.42578125" style="2"/>
    <col min="11800" max="11800" width="9.140625" style="2" customWidth="1"/>
    <col min="11801" max="12041" width="10.42578125" style="2"/>
    <col min="12042" max="12042" width="6.5703125" style="2" customWidth="1"/>
    <col min="12043" max="12043" width="29.140625" style="2" customWidth="1"/>
    <col min="12044" max="12044" width="18.140625" style="2" customWidth="1"/>
    <col min="12045" max="12045" width="27.5703125" style="2" customWidth="1"/>
    <col min="12046" max="12046" width="30.5703125" style="2" customWidth="1"/>
    <col min="12047" max="12047" width="19.42578125" style="2" customWidth="1"/>
    <col min="12048" max="12048" width="16" style="2" customWidth="1"/>
    <col min="12049" max="12049" width="9.85546875" style="2" customWidth="1"/>
    <col min="12050" max="12050" width="14.7109375" style="2" customWidth="1"/>
    <col min="12051" max="12051" width="0" style="2" hidden="1" customWidth="1"/>
    <col min="12052" max="12052" width="17.85546875" style="2" customWidth="1"/>
    <col min="12053" max="12053" width="17.7109375" style="2" customWidth="1"/>
    <col min="12054" max="12055" width="10.42578125" style="2"/>
    <col min="12056" max="12056" width="9.140625" style="2" customWidth="1"/>
    <col min="12057" max="12297" width="10.42578125" style="2"/>
    <col min="12298" max="12298" width="6.5703125" style="2" customWidth="1"/>
    <col min="12299" max="12299" width="29.140625" style="2" customWidth="1"/>
    <col min="12300" max="12300" width="18.140625" style="2" customWidth="1"/>
    <col min="12301" max="12301" width="27.5703125" style="2" customWidth="1"/>
    <col min="12302" max="12302" width="30.5703125" style="2" customWidth="1"/>
    <col min="12303" max="12303" width="19.42578125" style="2" customWidth="1"/>
    <col min="12304" max="12304" width="16" style="2" customWidth="1"/>
    <col min="12305" max="12305" width="9.85546875" style="2" customWidth="1"/>
    <col min="12306" max="12306" width="14.7109375" style="2" customWidth="1"/>
    <col min="12307" max="12307" width="0" style="2" hidden="1" customWidth="1"/>
    <col min="12308" max="12308" width="17.85546875" style="2" customWidth="1"/>
    <col min="12309" max="12309" width="17.7109375" style="2" customWidth="1"/>
    <col min="12310" max="12311" width="10.42578125" style="2"/>
    <col min="12312" max="12312" width="9.140625" style="2" customWidth="1"/>
    <col min="12313" max="12553" width="10.42578125" style="2"/>
    <col min="12554" max="12554" width="6.5703125" style="2" customWidth="1"/>
    <col min="12555" max="12555" width="29.140625" style="2" customWidth="1"/>
    <col min="12556" max="12556" width="18.140625" style="2" customWidth="1"/>
    <col min="12557" max="12557" width="27.5703125" style="2" customWidth="1"/>
    <col min="12558" max="12558" width="30.5703125" style="2" customWidth="1"/>
    <col min="12559" max="12559" width="19.42578125" style="2" customWidth="1"/>
    <col min="12560" max="12560" width="16" style="2" customWidth="1"/>
    <col min="12561" max="12561" width="9.85546875" style="2" customWidth="1"/>
    <col min="12562" max="12562" width="14.7109375" style="2" customWidth="1"/>
    <col min="12563" max="12563" width="0" style="2" hidden="1" customWidth="1"/>
    <col min="12564" max="12564" width="17.85546875" style="2" customWidth="1"/>
    <col min="12565" max="12565" width="17.7109375" style="2" customWidth="1"/>
    <col min="12566" max="12567" width="10.42578125" style="2"/>
    <col min="12568" max="12568" width="9.140625" style="2" customWidth="1"/>
    <col min="12569" max="12809" width="10.42578125" style="2"/>
    <col min="12810" max="12810" width="6.5703125" style="2" customWidth="1"/>
    <col min="12811" max="12811" width="29.140625" style="2" customWidth="1"/>
    <col min="12812" max="12812" width="18.140625" style="2" customWidth="1"/>
    <col min="12813" max="12813" width="27.5703125" style="2" customWidth="1"/>
    <col min="12814" max="12814" width="30.5703125" style="2" customWidth="1"/>
    <col min="12815" max="12815" width="19.42578125" style="2" customWidth="1"/>
    <col min="12816" max="12816" width="16" style="2" customWidth="1"/>
    <col min="12817" max="12817" width="9.85546875" style="2" customWidth="1"/>
    <col min="12818" max="12818" width="14.7109375" style="2" customWidth="1"/>
    <col min="12819" max="12819" width="0" style="2" hidden="1" customWidth="1"/>
    <col min="12820" max="12820" width="17.85546875" style="2" customWidth="1"/>
    <col min="12821" max="12821" width="17.7109375" style="2" customWidth="1"/>
    <col min="12822" max="12823" width="10.42578125" style="2"/>
    <col min="12824" max="12824" width="9.140625" style="2" customWidth="1"/>
    <col min="12825" max="13065" width="10.42578125" style="2"/>
    <col min="13066" max="13066" width="6.5703125" style="2" customWidth="1"/>
    <col min="13067" max="13067" width="29.140625" style="2" customWidth="1"/>
    <col min="13068" max="13068" width="18.140625" style="2" customWidth="1"/>
    <col min="13069" max="13069" width="27.5703125" style="2" customWidth="1"/>
    <col min="13070" max="13070" width="30.5703125" style="2" customWidth="1"/>
    <col min="13071" max="13071" width="19.42578125" style="2" customWidth="1"/>
    <col min="13072" max="13072" width="16" style="2" customWidth="1"/>
    <col min="13073" max="13073" width="9.85546875" style="2" customWidth="1"/>
    <col min="13074" max="13074" width="14.7109375" style="2" customWidth="1"/>
    <col min="13075" max="13075" width="0" style="2" hidden="1" customWidth="1"/>
    <col min="13076" max="13076" width="17.85546875" style="2" customWidth="1"/>
    <col min="13077" max="13077" width="17.7109375" style="2" customWidth="1"/>
    <col min="13078" max="13079" width="10.42578125" style="2"/>
    <col min="13080" max="13080" width="9.140625" style="2" customWidth="1"/>
    <col min="13081" max="13321" width="10.42578125" style="2"/>
    <col min="13322" max="13322" width="6.5703125" style="2" customWidth="1"/>
    <col min="13323" max="13323" width="29.140625" style="2" customWidth="1"/>
    <col min="13324" max="13324" width="18.140625" style="2" customWidth="1"/>
    <col min="13325" max="13325" width="27.5703125" style="2" customWidth="1"/>
    <col min="13326" max="13326" width="30.5703125" style="2" customWidth="1"/>
    <col min="13327" max="13327" width="19.42578125" style="2" customWidth="1"/>
    <col min="13328" max="13328" width="16" style="2" customWidth="1"/>
    <col min="13329" max="13329" width="9.85546875" style="2" customWidth="1"/>
    <col min="13330" max="13330" width="14.7109375" style="2" customWidth="1"/>
    <col min="13331" max="13331" width="0" style="2" hidden="1" customWidth="1"/>
    <col min="13332" max="13332" width="17.85546875" style="2" customWidth="1"/>
    <col min="13333" max="13333" width="17.7109375" style="2" customWidth="1"/>
    <col min="13334" max="13335" width="10.42578125" style="2"/>
    <col min="13336" max="13336" width="9.140625" style="2" customWidth="1"/>
    <col min="13337" max="13577" width="10.42578125" style="2"/>
    <col min="13578" max="13578" width="6.5703125" style="2" customWidth="1"/>
    <col min="13579" max="13579" width="29.140625" style="2" customWidth="1"/>
    <col min="13580" max="13580" width="18.140625" style="2" customWidth="1"/>
    <col min="13581" max="13581" width="27.5703125" style="2" customWidth="1"/>
    <col min="13582" max="13582" width="30.5703125" style="2" customWidth="1"/>
    <col min="13583" max="13583" width="19.42578125" style="2" customWidth="1"/>
    <col min="13584" max="13584" width="16" style="2" customWidth="1"/>
    <col min="13585" max="13585" width="9.85546875" style="2" customWidth="1"/>
    <col min="13586" max="13586" width="14.7109375" style="2" customWidth="1"/>
    <col min="13587" max="13587" width="0" style="2" hidden="1" customWidth="1"/>
    <col min="13588" max="13588" width="17.85546875" style="2" customWidth="1"/>
    <col min="13589" max="13589" width="17.7109375" style="2" customWidth="1"/>
    <col min="13590" max="13591" width="10.42578125" style="2"/>
    <col min="13592" max="13592" width="9.140625" style="2" customWidth="1"/>
    <col min="13593" max="13833" width="10.42578125" style="2"/>
    <col min="13834" max="13834" width="6.5703125" style="2" customWidth="1"/>
    <col min="13835" max="13835" width="29.140625" style="2" customWidth="1"/>
    <col min="13836" max="13836" width="18.140625" style="2" customWidth="1"/>
    <col min="13837" max="13837" width="27.5703125" style="2" customWidth="1"/>
    <col min="13838" max="13838" width="30.5703125" style="2" customWidth="1"/>
    <col min="13839" max="13839" width="19.42578125" style="2" customWidth="1"/>
    <col min="13840" max="13840" width="16" style="2" customWidth="1"/>
    <col min="13841" max="13841" width="9.85546875" style="2" customWidth="1"/>
    <col min="13842" max="13842" width="14.7109375" style="2" customWidth="1"/>
    <col min="13843" max="13843" width="0" style="2" hidden="1" customWidth="1"/>
    <col min="13844" max="13844" width="17.85546875" style="2" customWidth="1"/>
    <col min="13845" max="13845" width="17.7109375" style="2" customWidth="1"/>
    <col min="13846" max="13847" width="10.42578125" style="2"/>
    <col min="13848" max="13848" width="9.140625" style="2" customWidth="1"/>
    <col min="13849" max="14089" width="10.42578125" style="2"/>
    <col min="14090" max="14090" width="6.5703125" style="2" customWidth="1"/>
    <col min="14091" max="14091" width="29.140625" style="2" customWidth="1"/>
    <col min="14092" max="14092" width="18.140625" style="2" customWidth="1"/>
    <col min="14093" max="14093" width="27.5703125" style="2" customWidth="1"/>
    <col min="14094" max="14094" width="30.5703125" style="2" customWidth="1"/>
    <col min="14095" max="14095" width="19.42578125" style="2" customWidth="1"/>
    <col min="14096" max="14096" width="16" style="2" customWidth="1"/>
    <col min="14097" max="14097" width="9.85546875" style="2" customWidth="1"/>
    <col min="14098" max="14098" width="14.7109375" style="2" customWidth="1"/>
    <col min="14099" max="14099" width="0" style="2" hidden="1" customWidth="1"/>
    <col min="14100" max="14100" width="17.85546875" style="2" customWidth="1"/>
    <col min="14101" max="14101" width="17.7109375" style="2" customWidth="1"/>
    <col min="14102" max="14103" width="10.42578125" style="2"/>
    <col min="14104" max="14104" width="9.140625" style="2" customWidth="1"/>
    <col min="14105" max="14345" width="10.42578125" style="2"/>
    <col min="14346" max="14346" width="6.5703125" style="2" customWidth="1"/>
    <col min="14347" max="14347" width="29.140625" style="2" customWidth="1"/>
    <col min="14348" max="14348" width="18.140625" style="2" customWidth="1"/>
    <col min="14349" max="14349" width="27.5703125" style="2" customWidth="1"/>
    <col min="14350" max="14350" width="30.5703125" style="2" customWidth="1"/>
    <col min="14351" max="14351" width="19.42578125" style="2" customWidth="1"/>
    <col min="14352" max="14352" width="16" style="2" customWidth="1"/>
    <col min="14353" max="14353" width="9.85546875" style="2" customWidth="1"/>
    <col min="14354" max="14354" width="14.7109375" style="2" customWidth="1"/>
    <col min="14355" max="14355" width="0" style="2" hidden="1" customWidth="1"/>
    <col min="14356" max="14356" width="17.85546875" style="2" customWidth="1"/>
    <col min="14357" max="14357" width="17.7109375" style="2" customWidth="1"/>
    <col min="14358" max="14359" width="10.42578125" style="2"/>
    <col min="14360" max="14360" width="9.140625" style="2" customWidth="1"/>
    <col min="14361" max="14601" width="10.42578125" style="2"/>
    <col min="14602" max="14602" width="6.5703125" style="2" customWidth="1"/>
    <col min="14603" max="14603" width="29.140625" style="2" customWidth="1"/>
    <col min="14604" max="14604" width="18.140625" style="2" customWidth="1"/>
    <col min="14605" max="14605" width="27.5703125" style="2" customWidth="1"/>
    <col min="14606" max="14606" width="30.5703125" style="2" customWidth="1"/>
    <col min="14607" max="14607" width="19.42578125" style="2" customWidth="1"/>
    <col min="14608" max="14608" width="16" style="2" customWidth="1"/>
    <col min="14609" max="14609" width="9.85546875" style="2" customWidth="1"/>
    <col min="14610" max="14610" width="14.7109375" style="2" customWidth="1"/>
    <col min="14611" max="14611" width="0" style="2" hidden="1" customWidth="1"/>
    <col min="14612" max="14612" width="17.85546875" style="2" customWidth="1"/>
    <col min="14613" max="14613" width="17.7109375" style="2" customWidth="1"/>
    <col min="14614" max="14615" width="10.42578125" style="2"/>
    <col min="14616" max="14616" width="9.140625" style="2" customWidth="1"/>
    <col min="14617" max="14857" width="10.42578125" style="2"/>
    <col min="14858" max="14858" width="6.5703125" style="2" customWidth="1"/>
    <col min="14859" max="14859" width="29.140625" style="2" customWidth="1"/>
    <col min="14860" max="14860" width="18.140625" style="2" customWidth="1"/>
    <col min="14861" max="14861" width="27.5703125" style="2" customWidth="1"/>
    <col min="14862" max="14862" width="30.5703125" style="2" customWidth="1"/>
    <col min="14863" max="14863" width="19.42578125" style="2" customWidth="1"/>
    <col min="14864" max="14864" width="16" style="2" customWidth="1"/>
    <col min="14865" max="14865" width="9.85546875" style="2" customWidth="1"/>
    <col min="14866" max="14866" width="14.7109375" style="2" customWidth="1"/>
    <col min="14867" max="14867" width="0" style="2" hidden="1" customWidth="1"/>
    <col min="14868" max="14868" width="17.85546875" style="2" customWidth="1"/>
    <col min="14869" max="14869" width="17.7109375" style="2" customWidth="1"/>
    <col min="14870" max="14871" width="10.42578125" style="2"/>
    <col min="14872" max="14872" width="9.140625" style="2" customWidth="1"/>
    <col min="14873" max="15113" width="10.42578125" style="2"/>
    <col min="15114" max="15114" width="6.5703125" style="2" customWidth="1"/>
    <col min="15115" max="15115" width="29.140625" style="2" customWidth="1"/>
    <col min="15116" max="15116" width="18.140625" style="2" customWidth="1"/>
    <col min="15117" max="15117" width="27.5703125" style="2" customWidth="1"/>
    <col min="15118" max="15118" width="30.5703125" style="2" customWidth="1"/>
    <col min="15119" max="15119" width="19.42578125" style="2" customWidth="1"/>
    <col min="15120" max="15120" width="16" style="2" customWidth="1"/>
    <col min="15121" max="15121" width="9.85546875" style="2" customWidth="1"/>
    <col min="15122" max="15122" width="14.7109375" style="2" customWidth="1"/>
    <col min="15123" max="15123" width="0" style="2" hidden="1" customWidth="1"/>
    <col min="15124" max="15124" width="17.85546875" style="2" customWidth="1"/>
    <col min="15125" max="15125" width="17.7109375" style="2" customWidth="1"/>
    <col min="15126" max="15127" width="10.42578125" style="2"/>
    <col min="15128" max="15128" width="9.140625" style="2" customWidth="1"/>
    <col min="15129" max="15369" width="10.42578125" style="2"/>
    <col min="15370" max="15370" width="6.5703125" style="2" customWidth="1"/>
    <col min="15371" max="15371" width="29.140625" style="2" customWidth="1"/>
    <col min="15372" max="15372" width="18.140625" style="2" customWidth="1"/>
    <col min="15373" max="15373" width="27.5703125" style="2" customWidth="1"/>
    <col min="15374" max="15374" width="30.5703125" style="2" customWidth="1"/>
    <col min="15375" max="15375" width="19.42578125" style="2" customWidth="1"/>
    <col min="15376" max="15376" width="16" style="2" customWidth="1"/>
    <col min="15377" max="15377" width="9.85546875" style="2" customWidth="1"/>
    <col min="15378" max="15378" width="14.7109375" style="2" customWidth="1"/>
    <col min="15379" max="15379" width="0" style="2" hidden="1" customWidth="1"/>
    <col min="15380" max="15380" width="17.85546875" style="2" customWidth="1"/>
    <col min="15381" max="15381" width="17.7109375" style="2" customWidth="1"/>
    <col min="15382" max="15383" width="10.42578125" style="2"/>
    <col min="15384" max="15384" width="9.140625" style="2" customWidth="1"/>
    <col min="15385" max="15625" width="10.42578125" style="2"/>
    <col min="15626" max="15626" width="6.5703125" style="2" customWidth="1"/>
    <col min="15627" max="15627" width="29.140625" style="2" customWidth="1"/>
    <col min="15628" max="15628" width="18.140625" style="2" customWidth="1"/>
    <col min="15629" max="15629" width="27.5703125" style="2" customWidth="1"/>
    <col min="15630" max="15630" width="30.5703125" style="2" customWidth="1"/>
    <col min="15631" max="15631" width="19.42578125" style="2" customWidth="1"/>
    <col min="15632" max="15632" width="16" style="2" customWidth="1"/>
    <col min="15633" max="15633" width="9.85546875" style="2" customWidth="1"/>
    <col min="15634" max="15634" width="14.7109375" style="2" customWidth="1"/>
    <col min="15635" max="15635" width="0" style="2" hidden="1" customWidth="1"/>
    <col min="15636" max="15636" width="17.85546875" style="2" customWidth="1"/>
    <col min="15637" max="15637" width="17.7109375" style="2" customWidth="1"/>
    <col min="15638" max="15639" width="10.42578125" style="2"/>
    <col min="15640" max="15640" width="9.140625" style="2" customWidth="1"/>
    <col min="15641" max="16384" width="10.42578125" style="2"/>
  </cols>
  <sheetData>
    <row r="1" spans="1:12" ht="81" hidden="1" customHeight="1" outlineLevel="1" x14ac:dyDescent="0.25">
      <c r="A1" s="57"/>
      <c r="B1" s="1"/>
      <c r="C1" s="1"/>
      <c r="D1" s="57"/>
      <c r="E1" s="57"/>
      <c r="F1" s="86" t="s">
        <v>0</v>
      </c>
      <c r="G1" s="86"/>
      <c r="H1" s="86"/>
      <c r="I1" s="86"/>
      <c r="J1" s="86"/>
      <c r="K1" s="86"/>
      <c r="L1" s="86"/>
    </row>
    <row r="2" spans="1:12" s="14" customFormat="1" ht="60.75" customHeight="1" collapsed="1" x14ac:dyDescent="0.25">
      <c r="A2" s="58"/>
      <c r="B2" s="13"/>
      <c r="C2" s="13"/>
      <c r="D2" s="58"/>
      <c r="E2" s="58"/>
      <c r="F2" s="87" t="s">
        <v>46</v>
      </c>
      <c r="G2" s="87"/>
      <c r="H2" s="87"/>
      <c r="I2" s="87"/>
      <c r="J2" s="87"/>
      <c r="K2" s="87"/>
      <c r="L2" s="87"/>
    </row>
    <row r="3" spans="1:12" ht="23.25" customHeight="1" x14ac:dyDescent="0.25">
      <c r="A3" s="59"/>
      <c r="B3" s="3"/>
      <c r="C3" s="3"/>
      <c r="D3" s="81"/>
      <c r="E3" s="81"/>
      <c r="F3" s="28"/>
      <c r="G3" s="3"/>
      <c r="H3" s="3"/>
      <c r="I3" s="3"/>
      <c r="J3" s="3"/>
      <c r="K3" s="3"/>
      <c r="L3" s="3"/>
    </row>
    <row r="4" spans="1:12" ht="68.25" customHeight="1" x14ac:dyDescent="0.25">
      <c r="A4" s="4" t="s">
        <v>1</v>
      </c>
      <c r="B4" s="4" t="s">
        <v>2</v>
      </c>
      <c r="C4" s="4" t="s">
        <v>3</v>
      </c>
      <c r="D4" s="4" t="s">
        <v>4</v>
      </c>
      <c r="E4" s="5" t="s">
        <v>5</v>
      </c>
      <c r="F4" s="6" t="s">
        <v>6</v>
      </c>
      <c r="G4" s="6" t="s">
        <v>7</v>
      </c>
      <c r="H4" s="6" t="s">
        <v>8</v>
      </c>
      <c r="I4" s="6" t="s">
        <v>9</v>
      </c>
      <c r="J4" s="6" t="s">
        <v>23</v>
      </c>
      <c r="K4" s="7" t="s">
        <v>24</v>
      </c>
      <c r="L4" s="8" t="s">
        <v>10</v>
      </c>
    </row>
    <row r="5" spans="1:12" ht="20.25" customHeight="1" x14ac:dyDescent="0.25">
      <c r="A5" s="19">
        <v>1</v>
      </c>
      <c r="B5" s="19">
        <v>2</v>
      </c>
      <c r="C5" s="19">
        <v>3</v>
      </c>
      <c r="D5" s="19">
        <v>4</v>
      </c>
      <c r="E5" s="20">
        <v>5</v>
      </c>
      <c r="F5" s="21">
        <v>6</v>
      </c>
      <c r="G5" s="21"/>
      <c r="H5" s="21"/>
      <c r="I5" s="21"/>
      <c r="J5" s="35">
        <v>7</v>
      </c>
      <c r="K5" s="21">
        <v>8</v>
      </c>
      <c r="L5" s="22">
        <v>9</v>
      </c>
    </row>
    <row r="6" spans="1:12" ht="43.15" customHeight="1" x14ac:dyDescent="0.25">
      <c r="A6" s="96">
        <v>1</v>
      </c>
      <c r="B6" s="88" t="s">
        <v>11</v>
      </c>
      <c r="C6" s="15" t="s">
        <v>25</v>
      </c>
      <c r="D6" s="82" t="s">
        <v>36</v>
      </c>
      <c r="E6" s="82" t="s">
        <v>37</v>
      </c>
      <c r="F6" s="16">
        <v>1500</v>
      </c>
      <c r="G6" s="16">
        <f>3681*1.2</f>
        <v>4417.2</v>
      </c>
      <c r="H6" s="16">
        <f t="shared" ref="H6:H47" si="0">220*1.2</f>
        <v>264</v>
      </c>
      <c r="I6" s="33">
        <f t="shared" ref="I6:I47" si="1">45*1.2</f>
        <v>54</v>
      </c>
      <c r="J6" s="36">
        <v>12605.04</v>
      </c>
      <c r="K6" s="34">
        <f>F6*J6</f>
        <v>18907560</v>
      </c>
      <c r="L6" s="90" t="s">
        <v>28</v>
      </c>
    </row>
    <row r="7" spans="1:12" ht="53.25" customHeight="1" x14ac:dyDescent="0.25">
      <c r="A7" s="97"/>
      <c r="B7" s="89"/>
      <c r="C7" s="15" t="s">
        <v>26</v>
      </c>
      <c r="D7" s="83"/>
      <c r="E7" s="83"/>
      <c r="F7" s="16">
        <v>1000</v>
      </c>
      <c r="G7" s="16">
        <f>6303*1.2</f>
        <v>7563.5999999999995</v>
      </c>
      <c r="H7" s="16">
        <f t="shared" si="0"/>
        <v>264</v>
      </c>
      <c r="I7" s="33">
        <f t="shared" si="1"/>
        <v>54</v>
      </c>
      <c r="J7" s="36">
        <v>17763.2</v>
      </c>
      <c r="K7" s="34">
        <f>F7*J7</f>
        <v>17763200</v>
      </c>
      <c r="L7" s="91"/>
    </row>
    <row r="8" spans="1:12" ht="18.600000000000001" customHeight="1" x14ac:dyDescent="0.25">
      <c r="A8" s="97"/>
      <c r="B8" s="24"/>
      <c r="C8" s="4" t="s">
        <v>14</v>
      </c>
      <c r="D8" s="77"/>
      <c r="E8" s="77"/>
      <c r="F8" s="9">
        <f>SUM(F6:F7)</f>
        <v>2500</v>
      </c>
      <c r="G8" s="16">
        <f>SUM(G6:G7)</f>
        <v>11980.8</v>
      </c>
      <c r="H8" s="16">
        <f>SUM(H6:H7)</f>
        <v>528</v>
      </c>
      <c r="I8" s="16">
        <f>SUM(I6:I7)</f>
        <v>108</v>
      </c>
      <c r="J8" s="37"/>
      <c r="K8" s="10">
        <f>SUM(K6:K7)</f>
        <v>36670760</v>
      </c>
      <c r="L8" s="23"/>
    </row>
    <row r="9" spans="1:12" ht="54.75" customHeight="1" x14ac:dyDescent="0.25">
      <c r="A9" s="97"/>
      <c r="B9" s="45" t="s">
        <v>11</v>
      </c>
      <c r="C9" s="42" t="s">
        <v>25</v>
      </c>
      <c r="D9" s="77" t="s">
        <v>12</v>
      </c>
      <c r="E9" s="77" t="s">
        <v>13</v>
      </c>
      <c r="F9" s="9">
        <v>4600</v>
      </c>
      <c r="G9" s="16">
        <f>8855*1.2</f>
        <v>10626</v>
      </c>
      <c r="H9" s="16">
        <f t="shared" si="0"/>
        <v>264</v>
      </c>
      <c r="I9" s="33">
        <f t="shared" si="1"/>
        <v>54</v>
      </c>
      <c r="J9" s="36">
        <v>12605.04</v>
      </c>
      <c r="K9" s="40">
        <f>F9*J9</f>
        <v>57983184.000000007</v>
      </c>
      <c r="L9" s="44" t="s">
        <v>29</v>
      </c>
    </row>
    <row r="10" spans="1:12" x14ac:dyDescent="0.25">
      <c r="A10" s="97"/>
      <c r="B10" s="54"/>
      <c r="C10" s="56"/>
      <c r="D10" s="77"/>
      <c r="E10" s="77"/>
      <c r="F10" s="9"/>
      <c r="G10" s="16"/>
      <c r="H10" s="16"/>
      <c r="I10" s="33"/>
      <c r="J10" s="36"/>
      <c r="K10" s="40"/>
      <c r="L10" s="55"/>
    </row>
    <row r="11" spans="1:12" ht="54.75" customHeight="1" x14ac:dyDescent="0.25">
      <c r="A11" s="97"/>
      <c r="B11" s="45" t="s">
        <v>11</v>
      </c>
      <c r="C11" s="42" t="s">
        <v>25</v>
      </c>
      <c r="D11" s="77" t="s">
        <v>12</v>
      </c>
      <c r="E11" s="77" t="s">
        <v>13</v>
      </c>
      <c r="F11" s="9">
        <v>5000</v>
      </c>
      <c r="G11" s="16">
        <f>8855*1.2</f>
        <v>10626</v>
      </c>
      <c r="H11" s="16">
        <f t="shared" si="0"/>
        <v>264</v>
      </c>
      <c r="I11" s="33">
        <f t="shared" si="1"/>
        <v>54</v>
      </c>
      <c r="J11" s="36">
        <v>12605.04</v>
      </c>
      <c r="K11" s="40">
        <f>F11*J11</f>
        <v>63025200.000000007</v>
      </c>
      <c r="L11" s="44" t="s">
        <v>30</v>
      </c>
    </row>
    <row r="12" spans="1:12" x14ac:dyDescent="0.25">
      <c r="A12" s="97"/>
      <c r="B12" s="54"/>
      <c r="C12" s="56"/>
      <c r="D12" s="77"/>
      <c r="E12" s="77"/>
      <c r="F12" s="9"/>
      <c r="G12" s="16"/>
      <c r="H12" s="16"/>
      <c r="I12" s="33"/>
      <c r="J12" s="36"/>
      <c r="K12" s="40"/>
      <c r="L12" s="55"/>
    </row>
    <row r="13" spans="1:12" ht="54.75" customHeight="1" x14ac:dyDescent="0.25">
      <c r="A13" s="97"/>
      <c r="B13" s="45" t="s">
        <v>11</v>
      </c>
      <c r="C13" s="42" t="s">
        <v>25</v>
      </c>
      <c r="D13" s="77" t="s">
        <v>12</v>
      </c>
      <c r="E13" s="77" t="s">
        <v>13</v>
      </c>
      <c r="F13" s="9">
        <v>2500</v>
      </c>
      <c r="G13" s="16">
        <f>8855*1.2</f>
        <v>10626</v>
      </c>
      <c r="H13" s="16">
        <f t="shared" si="0"/>
        <v>264</v>
      </c>
      <c r="I13" s="33">
        <f t="shared" si="1"/>
        <v>54</v>
      </c>
      <c r="J13" s="36">
        <v>12605.04</v>
      </c>
      <c r="K13" s="40">
        <f>F13*J13</f>
        <v>31512600.000000004</v>
      </c>
      <c r="L13" s="44" t="s">
        <v>31</v>
      </c>
    </row>
    <row r="14" spans="1:12" x14ac:dyDescent="0.25">
      <c r="A14" s="97"/>
      <c r="B14" s="54"/>
      <c r="C14" s="56"/>
      <c r="D14" s="77"/>
      <c r="E14" s="77"/>
      <c r="F14" s="9"/>
      <c r="G14" s="16"/>
      <c r="H14" s="16"/>
      <c r="I14" s="33"/>
      <c r="J14" s="36"/>
      <c r="K14" s="40"/>
      <c r="L14" s="55"/>
    </row>
    <row r="15" spans="1:12" ht="48" customHeight="1" x14ac:dyDescent="0.25">
      <c r="A15" s="97"/>
      <c r="B15" s="88" t="s">
        <v>11</v>
      </c>
      <c r="C15" s="15" t="s">
        <v>25</v>
      </c>
      <c r="D15" s="82" t="s">
        <v>12</v>
      </c>
      <c r="E15" s="82" t="s">
        <v>13</v>
      </c>
      <c r="F15" s="16">
        <v>900</v>
      </c>
      <c r="G15" s="16">
        <f t="shared" ref="G15" si="2">3681*1.2</f>
        <v>4417.2</v>
      </c>
      <c r="H15" s="16">
        <f t="shared" si="0"/>
        <v>264</v>
      </c>
      <c r="I15" s="33">
        <f t="shared" si="1"/>
        <v>54</v>
      </c>
      <c r="J15" s="36">
        <v>12605.04</v>
      </c>
      <c r="K15" s="34">
        <f>F15*J15</f>
        <v>11344536</v>
      </c>
      <c r="L15" s="90" t="s">
        <v>32</v>
      </c>
    </row>
    <row r="16" spans="1:12" ht="57.75" customHeight="1" x14ac:dyDescent="0.25">
      <c r="A16" s="97"/>
      <c r="B16" s="89"/>
      <c r="C16" s="15" t="s">
        <v>26</v>
      </c>
      <c r="D16" s="83"/>
      <c r="E16" s="83"/>
      <c r="F16" s="16">
        <v>2200</v>
      </c>
      <c r="G16" s="16">
        <f>6303*1.2</f>
        <v>7563.5999999999995</v>
      </c>
      <c r="H16" s="16">
        <f t="shared" si="0"/>
        <v>264</v>
      </c>
      <c r="I16" s="33">
        <f t="shared" si="1"/>
        <v>54</v>
      </c>
      <c r="J16" s="36">
        <v>17763.2</v>
      </c>
      <c r="K16" s="34">
        <f>F16*J16</f>
        <v>39079040</v>
      </c>
      <c r="L16" s="91"/>
    </row>
    <row r="17" spans="1:12" ht="19.5" customHeight="1" x14ac:dyDescent="0.25">
      <c r="A17" s="97"/>
      <c r="B17" s="15"/>
      <c r="C17" s="4" t="s">
        <v>14</v>
      </c>
      <c r="D17" s="76"/>
      <c r="E17" s="76"/>
      <c r="F17" s="9">
        <f>SUM(F15:F16)</f>
        <v>3100</v>
      </c>
      <c r="G17" s="16">
        <f>SUM(G15:G16)</f>
        <v>11980.8</v>
      </c>
      <c r="H17" s="16">
        <f>SUM(H15:H16)</f>
        <v>528</v>
      </c>
      <c r="I17" s="16">
        <f>SUM(I15:I16)</f>
        <v>108</v>
      </c>
      <c r="J17" s="37"/>
      <c r="K17" s="10">
        <f>SUM(K15:K16)</f>
        <v>50423576</v>
      </c>
      <c r="L17" s="17"/>
    </row>
    <row r="18" spans="1:12" ht="48" customHeight="1" x14ac:dyDescent="0.25">
      <c r="A18" s="97"/>
      <c r="B18" s="85" t="s">
        <v>11</v>
      </c>
      <c r="C18" s="42" t="s">
        <v>25</v>
      </c>
      <c r="D18" s="84" t="s">
        <v>38</v>
      </c>
      <c r="E18" s="84" t="s">
        <v>39</v>
      </c>
      <c r="F18" s="16">
        <v>1500</v>
      </c>
      <c r="G18" s="16">
        <f>6303*1.2</f>
        <v>7563.5999999999995</v>
      </c>
      <c r="H18" s="16">
        <f t="shared" si="0"/>
        <v>264</v>
      </c>
      <c r="I18" s="16">
        <f t="shared" si="1"/>
        <v>54</v>
      </c>
      <c r="J18" s="36">
        <v>12605.04</v>
      </c>
      <c r="K18" s="18">
        <f>F18*J18</f>
        <v>18907560</v>
      </c>
      <c r="L18" s="92" t="s">
        <v>28</v>
      </c>
    </row>
    <row r="19" spans="1:12" s="11" customFormat="1" ht="58.5" customHeight="1" x14ac:dyDescent="0.25">
      <c r="A19" s="97"/>
      <c r="B19" s="85"/>
      <c r="C19" s="42" t="s">
        <v>26</v>
      </c>
      <c r="D19" s="84"/>
      <c r="E19" s="84"/>
      <c r="F19" s="16">
        <v>500</v>
      </c>
      <c r="G19" s="16">
        <f>9171*1.2</f>
        <v>11005.199999999999</v>
      </c>
      <c r="H19" s="16">
        <f t="shared" si="0"/>
        <v>264</v>
      </c>
      <c r="I19" s="16">
        <f t="shared" si="1"/>
        <v>54</v>
      </c>
      <c r="J19" s="36">
        <v>20986.44</v>
      </c>
      <c r="K19" s="18">
        <f>F19*J19</f>
        <v>10493220</v>
      </c>
      <c r="L19" s="92"/>
    </row>
    <row r="20" spans="1:12" s="11" customFormat="1" ht="18" customHeight="1" x14ac:dyDescent="0.25">
      <c r="A20" s="97"/>
      <c r="B20" s="31"/>
      <c r="C20" s="4" t="s">
        <v>14</v>
      </c>
      <c r="D20" s="76"/>
      <c r="E20" s="75"/>
      <c r="F20" s="9">
        <f>SUM(F18:F19)</f>
        <v>2000</v>
      </c>
      <c r="G20" s="16">
        <f>SUM(G18:G19)</f>
        <v>18568.8</v>
      </c>
      <c r="H20" s="16">
        <f>SUM(H18:H19)</f>
        <v>528</v>
      </c>
      <c r="I20" s="16">
        <f>SUM(I18:I19)</f>
        <v>108</v>
      </c>
      <c r="J20" s="16"/>
      <c r="K20" s="10">
        <f>SUM(K18:K19)</f>
        <v>29400780</v>
      </c>
      <c r="L20" s="32"/>
    </row>
    <row r="21" spans="1:12" s="11" customFormat="1" ht="42" customHeight="1" x14ac:dyDescent="0.25">
      <c r="A21" s="97"/>
      <c r="B21" s="85" t="s">
        <v>11</v>
      </c>
      <c r="C21" s="85" t="s">
        <v>25</v>
      </c>
      <c r="D21" s="84" t="s">
        <v>15</v>
      </c>
      <c r="E21" s="84" t="s">
        <v>16</v>
      </c>
      <c r="F21" s="16">
        <v>1500</v>
      </c>
      <c r="G21" s="16">
        <f t="shared" ref="G21:G26" si="3">3681*1.2</f>
        <v>4417.2</v>
      </c>
      <c r="H21" s="16">
        <f t="shared" si="0"/>
        <v>264</v>
      </c>
      <c r="I21" s="16">
        <f t="shared" si="1"/>
        <v>54</v>
      </c>
      <c r="J21" s="36">
        <v>12605.04</v>
      </c>
      <c r="K21" s="18">
        <f>F21*J21</f>
        <v>18907560</v>
      </c>
      <c r="L21" s="32" t="s">
        <v>29</v>
      </c>
    </row>
    <row r="22" spans="1:12" s="11" customFormat="1" ht="42" customHeight="1" x14ac:dyDescent="0.25">
      <c r="A22" s="97"/>
      <c r="B22" s="85"/>
      <c r="C22" s="85"/>
      <c r="D22" s="84"/>
      <c r="E22" s="84"/>
      <c r="F22" s="16">
        <v>1500</v>
      </c>
      <c r="G22" s="16"/>
      <c r="H22" s="16"/>
      <c r="I22" s="16"/>
      <c r="J22" s="36">
        <v>12605.04</v>
      </c>
      <c r="K22" s="18">
        <f>F22*J22</f>
        <v>18907560</v>
      </c>
      <c r="L22" s="52" t="s">
        <v>30</v>
      </c>
    </row>
    <row r="23" spans="1:12" s="11" customFormat="1" ht="42" customHeight="1" x14ac:dyDescent="0.25">
      <c r="A23" s="97"/>
      <c r="B23" s="85"/>
      <c r="C23" s="85"/>
      <c r="D23" s="84"/>
      <c r="E23" s="84"/>
      <c r="F23" s="16">
        <v>2000</v>
      </c>
      <c r="G23" s="16"/>
      <c r="H23" s="16"/>
      <c r="I23" s="16"/>
      <c r="J23" s="36">
        <v>12605.04</v>
      </c>
      <c r="K23" s="18">
        <f>F23*J23</f>
        <v>25210080</v>
      </c>
      <c r="L23" s="30" t="s">
        <v>31</v>
      </c>
    </row>
    <row r="24" spans="1:12" s="11" customFormat="1" ht="21" customHeight="1" x14ac:dyDescent="0.25">
      <c r="A24" s="97"/>
      <c r="B24" s="29"/>
      <c r="C24" s="4" t="s">
        <v>14</v>
      </c>
      <c r="D24" s="76"/>
      <c r="E24" s="76"/>
      <c r="F24" s="9">
        <f>SUM(F21:F23)</f>
        <v>5000</v>
      </c>
      <c r="G24" s="16">
        <f>SUM(G21:G23)</f>
        <v>4417.2</v>
      </c>
      <c r="H24" s="16">
        <f>SUM(H21:H23)</f>
        <v>264</v>
      </c>
      <c r="I24" s="16">
        <f>SUM(I21:I23)</f>
        <v>54</v>
      </c>
      <c r="J24" s="39"/>
      <c r="K24" s="10">
        <f>SUM(K21:K23)</f>
        <v>63025200</v>
      </c>
      <c r="L24" s="30"/>
    </row>
    <row r="25" spans="1:12" s="11" customFormat="1" ht="47.25" customHeight="1" x14ac:dyDescent="0.25">
      <c r="A25" s="97"/>
      <c r="B25" s="88" t="s">
        <v>11</v>
      </c>
      <c r="C25" s="42" t="s">
        <v>25</v>
      </c>
      <c r="D25" s="82" t="s">
        <v>15</v>
      </c>
      <c r="E25" s="82" t="s">
        <v>16</v>
      </c>
      <c r="F25" s="16">
        <v>1500</v>
      </c>
      <c r="G25" s="16">
        <f t="shared" si="3"/>
        <v>4417.2</v>
      </c>
      <c r="H25" s="16">
        <f t="shared" si="0"/>
        <v>264</v>
      </c>
      <c r="I25" s="33">
        <f t="shared" si="1"/>
        <v>54</v>
      </c>
      <c r="J25" s="36">
        <v>12605.04</v>
      </c>
      <c r="K25" s="34">
        <f>F25*J25</f>
        <v>18907560</v>
      </c>
      <c r="L25" s="90" t="s">
        <v>32</v>
      </c>
    </row>
    <row r="26" spans="1:12" s="11" customFormat="1" ht="58.5" customHeight="1" x14ac:dyDescent="0.25">
      <c r="A26" s="97"/>
      <c r="B26" s="89"/>
      <c r="C26" s="42" t="s">
        <v>26</v>
      </c>
      <c r="D26" s="83"/>
      <c r="E26" s="83"/>
      <c r="F26" s="16">
        <v>400</v>
      </c>
      <c r="G26" s="16">
        <f t="shared" si="3"/>
        <v>4417.2</v>
      </c>
      <c r="H26" s="16">
        <f t="shared" si="0"/>
        <v>264</v>
      </c>
      <c r="I26" s="33">
        <f t="shared" si="1"/>
        <v>54</v>
      </c>
      <c r="J26" s="36">
        <v>20986.44</v>
      </c>
      <c r="K26" s="34">
        <f>F26*J26</f>
        <v>8394576</v>
      </c>
      <c r="L26" s="91"/>
    </row>
    <row r="27" spans="1:12" s="11" customFormat="1" ht="19.5" customHeight="1" x14ac:dyDescent="0.25">
      <c r="A27" s="97"/>
      <c r="B27" s="27"/>
      <c r="C27" s="25"/>
      <c r="D27" s="77"/>
      <c r="E27" s="77"/>
      <c r="F27" s="9">
        <f>SUM(F25:F26)</f>
        <v>1900</v>
      </c>
      <c r="G27" s="16">
        <f>SUM(G25:G26)</f>
        <v>8834.4</v>
      </c>
      <c r="H27" s="16">
        <f>SUM(H25:H26)</f>
        <v>528</v>
      </c>
      <c r="I27" s="16">
        <f>SUM(I25:I26)</f>
        <v>108</v>
      </c>
      <c r="J27" s="38"/>
      <c r="K27" s="10">
        <f>SUM(K25:K26)</f>
        <v>27302136</v>
      </c>
      <c r="L27" s="26"/>
    </row>
    <row r="28" spans="1:12" s="11" customFormat="1" ht="72.599999999999994" customHeight="1" x14ac:dyDescent="0.25">
      <c r="A28" s="97"/>
      <c r="B28" s="88" t="s">
        <v>11</v>
      </c>
      <c r="C28" s="88" t="s">
        <v>25</v>
      </c>
      <c r="D28" s="82" t="s">
        <v>40</v>
      </c>
      <c r="E28" s="82" t="s">
        <v>41</v>
      </c>
      <c r="F28" s="16">
        <v>1500</v>
      </c>
      <c r="G28" s="16"/>
      <c r="H28" s="16"/>
      <c r="I28" s="33"/>
      <c r="J28" s="36">
        <v>12605.04</v>
      </c>
      <c r="K28" s="34">
        <f>F28*J28</f>
        <v>18907560</v>
      </c>
      <c r="L28" s="43" t="s">
        <v>28</v>
      </c>
    </row>
    <row r="29" spans="1:12" s="11" customFormat="1" ht="72.599999999999994" customHeight="1" x14ac:dyDescent="0.25">
      <c r="A29" s="97"/>
      <c r="B29" s="89"/>
      <c r="C29" s="89"/>
      <c r="D29" s="83"/>
      <c r="E29" s="83"/>
      <c r="F29" s="16">
        <v>2000</v>
      </c>
      <c r="G29" s="16"/>
      <c r="H29" s="16"/>
      <c r="I29" s="33"/>
      <c r="J29" s="36">
        <v>12605.04</v>
      </c>
      <c r="K29" s="34">
        <f>F29*J29</f>
        <v>25210080</v>
      </c>
      <c r="L29" s="63" t="s">
        <v>29</v>
      </c>
    </row>
    <row r="30" spans="1:12" s="11" customFormat="1" ht="21" customHeight="1" x14ac:dyDescent="0.25">
      <c r="A30" s="97"/>
      <c r="B30" s="46"/>
      <c r="C30" s="4" t="s">
        <v>14</v>
      </c>
      <c r="D30" s="76"/>
      <c r="E30" s="76"/>
      <c r="F30" s="9">
        <f>SUM(F28:F29)</f>
        <v>3500</v>
      </c>
      <c r="G30" s="16"/>
      <c r="H30" s="16"/>
      <c r="I30" s="16"/>
      <c r="J30" s="18"/>
      <c r="K30" s="10">
        <f>SUM(K28:K29)</f>
        <v>44117640</v>
      </c>
      <c r="L30" s="47"/>
    </row>
    <row r="31" spans="1:12" s="11" customFormat="1" ht="48" customHeight="1" x14ac:dyDescent="0.25">
      <c r="A31" s="97"/>
      <c r="B31" s="85" t="s">
        <v>11</v>
      </c>
      <c r="C31" s="46" t="s">
        <v>25</v>
      </c>
      <c r="D31" s="84" t="s">
        <v>19</v>
      </c>
      <c r="E31" s="84" t="s">
        <v>20</v>
      </c>
      <c r="F31" s="16">
        <v>2000</v>
      </c>
      <c r="G31" s="16"/>
      <c r="H31" s="16"/>
      <c r="I31" s="16"/>
      <c r="J31" s="36">
        <v>12605.04</v>
      </c>
      <c r="K31" s="18">
        <f>F31*J31</f>
        <v>25210080</v>
      </c>
      <c r="L31" s="47" t="s">
        <v>30</v>
      </c>
    </row>
    <row r="32" spans="1:12" s="11" customFormat="1" ht="57" customHeight="1" x14ac:dyDescent="0.25">
      <c r="A32" s="97"/>
      <c r="B32" s="85"/>
      <c r="C32" s="53" t="s">
        <v>26</v>
      </c>
      <c r="D32" s="84"/>
      <c r="E32" s="84"/>
      <c r="F32" s="16">
        <v>900</v>
      </c>
      <c r="G32" s="16"/>
      <c r="H32" s="16"/>
      <c r="I32" s="16"/>
      <c r="J32" s="50">
        <v>20471.599999999999</v>
      </c>
      <c r="K32" s="18">
        <f>F32*J32</f>
        <v>18424440</v>
      </c>
      <c r="L32" s="47" t="s">
        <v>32</v>
      </c>
    </row>
    <row r="33" spans="1:12" s="11" customFormat="1" ht="21" customHeight="1" x14ac:dyDescent="0.25">
      <c r="A33" s="97"/>
      <c r="B33" s="53"/>
      <c r="C33" s="4" t="s">
        <v>14</v>
      </c>
      <c r="D33" s="76"/>
      <c r="E33" s="76"/>
      <c r="F33" s="9">
        <f>SUM(F31:F32)</f>
        <v>2900</v>
      </c>
      <c r="G33" s="16"/>
      <c r="H33" s="16"/>
      <c r="I33" s="16"/>
      <c r="J33" s="38"/>
      <c r="K33" s="10">
        <f>SUM(K31:K32)</f>
        <v>43634520</v>
      </c>
      <c r="L33" s="17"/>
    </row>
    <row r="34" spans="1:12" ht="72.75" customHeight="1" x14ac:dyDescent="0.25">
      <c r="A34" s="97"/>
      <c r="B34" s="51" t="s">
        <v>11</v>
      </c>
      <c r="C34" s="46" t="s">
        <v>25</v>
      </c>
      <c r="D34" s="77" t="s">
        <v>42</v>
      </c>
      <c r="E34" s="77" t="s">
        <v>43</v>
      </c>
      <c r="F34" s="48">
        <v>2400</v>
      </c>
      <c r="G34" s="16">
        <f>6142*1.2</f>
        <v>7370.4</v>
      </c>
      <c r="H34" s="16">
        <f t="shared" si="0"/>
        <v>264</v>
      </c>
      <c r="I34" s="33">
        <f t="shared" si="1"/>
        <v>54</v>
      </c>
      <c r="J34" s="36">
        <v>12605.04</v>
      </c>
      <c r="K34" s="49">
        <f>F34*J34</f>
        <v>30252096.000000004</v>
      </c>
      <c r="L34" s="17" t="s">
        <v>29</v>
      </c>
    </row>
    <row r="35" spans="1:12" ht="31.5" x14ac:dyDescent="0.25">
      <c r="A35" s="97"/>
      <c r="B35" s="88" t="s">
        <v>11</v>
      </c>
      <c r="C35" s="64" t="s">
        <v>33</v>
      </c>
      <c r="D35" s="82" t="s">
        <v>17</v>
      </c>
      <c r="E35" s="82" t="s">
        <v>21</v>
      </c>
      <c r="F35" s="16">
        <v>1000</v>
      </c>
      <c r="G35" s="16"/>
      <c r="H35" s="16"/>
      <c r="I35" s="33"/>
      <c r="J35" s="36">
        <v>11966.98</v>
      </c>
      <c r="K35" s="34">
        <f>J35*F35</f>
        <v>11966980</v>
      </c>
      <c r="L35" s="61" t="s">
        <v>30</v>
      </c>
    </row>
    <row r="36" spans="1:12" ht="47.25" x14ac:dyDescent="0.25">
      <c r="A36" s="97"/>
      <c r="B36" s="89"/>
      <c r="C36" s="64" t="s">
        <v>25</v>
      </c>
      <c r="D36" s="83"/>
      <c r="E36" s="83"/>
      <c r="F36" s="16">
        <v>1600</v>
      </c>
      <c r="G36" s="16"/>
      <c r="H36" s="16"/>
      <c r="I36" s="33"/>
      <c r="J36" s="36">
        <v>12605.04</v>
      </c>
      <c r="K36" s="34">
        <f>J36*F36</f>
        <v>20168064</v>
      </c>
      <c r="L36" s="61" t="s">
        <v>30</v>
      </c>
    </row>
    <row r="37" spans="1:12" x14ac:dyDescent="0.25">
      <c r="A37" s="97"/>
      <c r="B37" s="62"/>
      <c r="C37" s="64"/>
      <c r="D37" s="77"/>
      <c r="E37" s="77"/>
      <c r="F37" s="9">
        <f>SUM(F35:F36)</f>
        <v>2600</v>
      </c>
      <c r="G37" s="16"/>
      <c r="H37" s="16"/>
      <c r="I37" s="33"/>
      <c r="J37" s="36"/>
      <c r="K37" s="40">
        <f>SUM(K35:K36)</f>
        <v>32135044</v>
      </c>
      <c r="L37" s="61"/>
    </row>
    <row r="38" spans="1:12" s="60" customFormat="1" ht="72.75" customHeight="1" x14ac:dyDescent="0.25">
      <c r="A38" s="97"/>
      <c r="B38" s="64" t="s">
        <v>11</v>
      </c>
      <c r="C38" s="64" t="s">
        <v>25</v>
      </c>
      <c r="D38" s="76" t="s">
        <v>17</v>
      </c>
      <c r="E38" s="76" t="s">
        <v>21</v>
      </c>
      <c r="F38" s="65">
        <v>2000</v>
      </c>
      <c r="G38" s="66">
        <f>6142*1.2</f>
        <v>7370.4</v>
      </c>
      <c r="H38" s="66">
        <f t="shared" si="0"/>
        <v>264</v>
      </c>
      <c r="I38" s="66">
        <f t="shared" si="1"/>
        <v>54</v>
      </c>
      <c r="J38" s="68">
        <v>12605.04</v>
      </c>
      <c r="K38" s="72">
        <f>F38*J38</f>
        <v>25210080</v>
      </c>
      <c r="L38" s="73" t="s">
        <v>31</v>
      </c>
    </row>
    <row r="39" spans="1:12" s="60" customFormat="1" ht="63" x14ac:dyDescent="0.25">
      <c r="A39" s="97"/>
      <c r="B39" s="64" t="s">
        <v>11</v>
      </c>
      <c r="C39" s="64" t="s">
        <v>25</v>
      </c>
      <c r="D39" s="76" t="s">
        <v>17</v>
      </c>
      <c r="E39" s="76" t="s">
        <v>21</v>
      </c>
      <c r="F39" s="65">
        <v>1500</v>
      </c>
      <c r="G39" s="66">
        <f>6142*1.2</f>
        <v>7370.4</v>
      </c>
      <c r="H39" s="66">
        <f t="shared" si="0"/>
        <v>264</v>
      </c>
      <c r="I39" s="66">
        <f t="shared" si="1"/>
        <v>54</v>
      </c>
      <c r="J39" s="68">
        <v>12605.04</v>
      </c>
      <c r="K39" s="72">
        <f>F39*J39</f>
        <v>18907560</v>
      </c>
      <c r="L39" s="73" t="s">
        <v>31</v>
      </c>
    </row>
    <row r="40" spans="1:12" ht="42.75" customHeight="1" x14ac:dyDescent="0.25">
      <c r="A40" s="97"/>
      <c r="B40" s="88" t="s">
        <v>11</v>
      </c>
      <c r="C40" s="46" t="s">
        <v>25</v>
      </c>
      <c r="D40" s="82" t="s">
        <v>17</v>
      </c>
      <c r="E40" s="82" t="s">
        <v>21</v>
      </c>
      <c r="F40" s="16">
        <v>2000</v>
      </c>
      <c r="G40" s="16"/>
      <c r="H40" s="16"/>
      <c r="I40" s="33"/>
      <c r="J40" s="36">
        <v>12605.04</v>
      </c>
      <c r="K40" s="34">
        <f>F40*J40</f>
        <v>25210080</v>
      </c>
      <c r="L40" s="90" t="s">
        <v>32</v>
      </c>
    </row>
    <row r="41" spans="1:12" ht="57" customHeight="1" x14ac:dyDescent="0.25">
      <c r="A41" s="97"/>
      <c r="B41" s="89"/>
      <c r="C41" s="46" t="s">
        <v>26</v>
      </c>
      <c r="D41" s="83"/>
      <c r="E41" s="83"/>
      <c r="F41" s="16">
        <v>800</v>
      </c>
      <c r="G41" s="16"/>
      <c r="H41" s="16"/>
      <c r="I41" s="33"/>
      <c r="J41" s="36">
        <v>20471.599999999999</v>
      </c>
      <c r="K41" s="34">
        <f>F41*J41</f>
        <v>16377279.999999998</v>
      </c>
      <c r="L41" s="91"/>
    </row>
    <row r="42" spans="1:12" ht="21" customHeight="1" x14ac:dyDescent="0.25">
      <c r="A42" s="97"/>
      <c r="B42" s="53"/>
      <c r="C42" s="4" t="s">
        <v>14</v>
      </c>
      <c r="D42" s="76"/>
      <c r="E42" s="76"/>
      <c r="F42" s="9">
        <f>SUM(F40:F41)</f>
        <v>2800</v>
      </c>
      <c r="G42" s="16"/>
      <c r="H42" s="16"/>
      <c r="I42" s="16"/>
      <c r="J42" s="38"/>
      <c r="K42" s="10">
        <f>SUM(K40:K41)</f>
        <v>41587360</v>
      </c>
      <c r="L42" s="47"/>
    </row>
    <row r="43" spans="1:12" s="60" customFormat="1" ht="63" x14ac:dyDescent="0.25">
      <c r="A43" s="97"/>
      <c r="B43" s="62" t="s">
        <v>11</v>
      </c>
      <c r="C43" s="62" t="s">
        <v>33</v>
      </c>
      <c r="D43" s="77" t="s">
        <v>17</v>
      </c>
      <c r="E43" s="77" t="s">
        <v>21</v>
      </c>
      <c r="F43" s="66">
        <v>900</v>
      </c>
      <c r="G43" s="66">
        <f>8746*1.2</f>
        <v>10495.199999999999</v>
      </c>
      <c r="H43" s="66">
        <f t="shared" si="0"/>
        <v>264</v>
      </c>
      <c r="I43" s="67">
        <f t="shared" si="1"/>
        <v>54</v>
      </c>
      <c r="J43" s="68">
        <v>11966.98</v>
      </c>
      <c r="K43" s="69">
        <f>F43*J43</f>
        <v>10770282</v>
      </c>
      <c r="L43" s="70" t="s">
        <v>34</v>
      </c>
    </row>
    <row r="44" spans="1:12" s="60" customFormat="1" ht="21" customHeight="1" x14ac:dyDescent="0.25">
      <c r="A44" s="97"/>
      <c r="B44" s="62"/>
      <c r="C44" s="4" t="s">
        <v>14</v>
      </c>
      <c r="D44" s="77"/>
      <c r="E44" s="77"/>
      <c r="F44" s="65">
        <f>SUM(F43:F43)</f>
        <v>900</v>
      </c>
      <c r="G44" s="65">
        <f>SUM(G43:G43)</f>
        <v>10495.199999999999</v>
      </c>
      <c r="H44" s="65">
        <f>SUM(H43:H43)</f>
        <v>264</v>
      </c>
      <c r="I44" s="65">
        <f>SUM(I43:I43)</f>
        <v>54</v>
      </c>
      <c r="J44" s="71"/>
      <c r="K44" s="72">
        <f>SUM(K43:K43)</f>
        <v>10770282</v>
      </c>
      <c r="L44" s="70"/>
    </row>
    <row r="45" spans="1:12" ht="76.5" customHeight="1" x14ac:dyDescent="0.25">
      <c r="A45" s="97"/>
      <c r="B45" s="25" t="s">
        <v>11</v>
      </c>
      <c r="C45" s="25" t="s">
        <v>25</v>
      </c>
      <c r="D45" s="76" t="s">
        <v>44</v>
      </c>
      <c r="E45" s="77" t="s">
        <v>45</v>
      </c>
      <c r="F45" s="9">
        <v>2400</v>
      </c>
      <c r="G45" s="9">
        <f>8950*1.2</f>
        <v>10740</v>
      </c>
      <c r="H45" s="9">
        <f>220*1.2</f>
        <v>264</v>
      </c>
      <c r="I45" s="41">
        <f>45*1.2</f>
        <v>54</v>
      </c>
      <c r="J45" s="36">
        <v>12605.04</v>
      </c>
      <c r="K45" s="40">
        <f>F45*J45</f>
        <v>30252096.000000004</v>
      </c>
      <c r="L45" s="26" t="s">
        <v>28</v>
      </c>
    </row>
    <row r="46" spans="1:12" ht="72" customHeight="1" x14ac:dyDescent="0.25">
      <c r="A46" s="97"/>
      <c r="B46" s="29" t="s">
        <v>11</v>
      </c>
      <c r="C46" s="29" t="s">
        <v>25</v>
      </c>
      <c r="D46" s="76" t="s">
        <v>18</v>
      </c>
      <c r="E46" s="76" t="s">
        <v>22</v>
      </c>
      <c r="F46" s="9">
        <v>2400</v>
      </c>
      <c r="G46" s="9">
        <f t="shared" ref="G46:G47" si="4">3681*1.2</f>
        <v>4417.2</v>
      </c>
      <c r="H46" s="9">
        <f t="shared" si="0"/>
        <v>264</v>
      </c>
      <c r="I46" s="41">
        <f t="shared" si="1"/>
        <v>54</v>
      </c>
      <c r="J46" s="36">
        <v>12605.04</v>
      </c>
      <c r="K46" s="40">
        <f>F46*J46</f>
        <v>30252096.000000004</v>
      </c>
      <c r="L46" s="30" t="s">
        <v>29</v>
      </c>
    </row>
    <row r="47" spans="1:12" ht="72" customHeight="1" x14ac:dyDescent="0.25">
      <c r="A47" s="97"/>
      <c r="B47" s="46" t="s">
        <v>11</v>
      </c>
      <c r="C47" s="46" t="s">
        <v>25</v>
      </c>
      <c r="D47" s="76" t="s">
        <v>18</v>
      </c>
      <c r="E47" s="76" t="s">
        <v>22</v>
      </c>
      <c r="F47" s="9">
        <v>4200</v>
      </c>
      <c r="G47" s="9">
        <f t="shared" si="4"/>
        <v>4417.2</v>
      </c>
      <c r="H47" s="9">
        <f t="shared" si="0"/>
        <v>264</v>
      </c>
      <c r="I47" s="41">
        <f t="shared" si="1"/>
        <v>54</v>
      </c>
      <c r="J47" s="36">
        <v>12605.04</v>
      </c>
      <c r="K47" s="40">
        <f>F47*J47</f>
        <v>52941168</v>
      </c>
      <c r="L47" s="47" t="s">
        <v>27</v>
      </c>
    </row>
    <row r="48" spans="1:12" ht="68.45" customHeight="1" x14ac:dyDescent="0.25">
      <c r="A48" s="98"/>
      <c r="B48" s="64" t="s">
        <v>11</v>
      </c>
      <c r="C48" s="64" t="s">
        <v>33</v>
      </c>
      <c r="D48" s="76" t="s">
        <v>18</v>
      </c>
      <c r="E48" s="76" t="s">
        <v>22</v>
      </c>
      <c r="F48" s="9">
        <v>1000</v>
      </c>
      <c r="G48" s="16"/>
      <c r="H48" s="16"/>
      <c r="I48" s="16"/>
      <c r="J48" s="36">
        <v>11966.98</v>
      </c>
      <c r="K48" s="10">
        <f>F48*J48</f>
        <v>11966980</v>
      </c>
      <c r="L48" s="63" t="s">
        <v>32</v>
      </c>
    </row>
    <row r="49" spans="1:12" x14ac:dyDescent="0.25">
      <c r="A49" s="93"/>
      <c r="B49" s="94"/>
      <c r="C49" s="94"/>
      <c r="D49" s="94"/>
      <c r="E49" s="94"/>
      <c r="F49" s="94"/>
      <c r="G49" s="94"/>
      <c r="H49" s="94"/>
      <c r="I49" s="94"/>
      <c r="J49" s="94"/>
      <c r="K49" s="94"/>
      <c r="L49" s="95"/>
    </row>
    <row r="50" spans="1:12" x14ac:dyDescent="0.25">
      <c r="A50" s="73"/>
      <c r="B50" s="74"/>
      <c r="C50" s="80" t="s">
        <v>35</v>
      </c>
      <c r="D50" s="73"/>
      <c r="E50" s="73"/>
      <c r="F50" s="78">
        <f>F8+F9+F11+F13+F17+F20+F24+F27+F30+F33+F34+F38+F42+F45+F46+F47++F44+F37+F39+F48</f>
        <v>55200</v>
      </c>
      <c r="G50" s="78" t="e">
        <f>G8+#REF!+G17+#REF!+#REF!+#REF!+G20+G24+#REF!+G27+G30+#REF!+#REF!+G33+#REF!+#REF!+#REF!+G34+#REF!+G45+#REF!+#REF!+#REF!+G46+#REF!</f>
        <v>#REF!</v>
      </c>
      <c r="H50" s="78" t="e">
        <f>H8+#REF!+H17+#REF!+#REF!+#REF!+H20+H24+#REF!+H27+H30+#REF!+#REF!+H33+#REF!+#REF!+#REF!+H34+#REF!+H45+#REF!+#REF!+#REF!+H46+#REF!</f>
        <v>#REF!</v>
      </c>
      <c r="I50" s="78" t="e">
        <f>I8+#REF!+I17+#REF!+#REF!+#REF!+I20+I24+#REF!+I27+I30+#REF!+#REF!+I33+#REF!+#REF!+#REF!+I34+#REF!+I45+#REF!+#REF!+#REF!+I46+#REF!</f>
        <v>#REF!</v>
      </c>
      <c r="J50" s="78"/>
      <c r="K50" s="79">
        <f>K8+K9+K11+K13+K17+K20+K24+K27+K30+K33+K34+K38+K42+K45+K46+K47++K44+K37+K39+K48</f>
        <v>731370358</v>
      </c>
      <c r="L50" s="74"/>
    </row>
  </sheetData>
  <mergeCells count="38">
    <mergeCell ref="A49:L49"/>
    <mergeCell ref="B35:B36"/>
    <mergeCell ref="D35:D36"/>
    <mergeCell ref="E35:E36"/>
    <mergeCell ref="L25:L26"/>
    <mergeCell ref="D31:D32"/>
    <mergeCell ref="E31:E32"/>
    <mergeCell ref="A6:A48"/>
    <mergeCell ref="B40:B41"/>
    <mergeCell ref="D40:D41"/>
    <mergeCell ref="E40:E41"/>
    <mergeCell ref="L40:L41"/>
    <mergeCell ref="B28:B29"/>
    <mergeCell ref="C28:C29"/>
    <mergeCell ref="D28:D29"/>
    <mergeCell ref="E28:E29"/>
    <mergeCell ref="B31:B32"/>
    <mergeCell ref="F1:L1"/>
    <mergeCell ref="F2:L2"/>
    <mergeCell ref="E6:E7"/>
    <mergeCell ref="B15:B16"/>
    <mergeCell ref="D15:D16"/>
    <mergeCell ref="E15:E16"/>
    <mergeCell ref="B6:B7"/>
    <mergeCell ref="D6:D7"/>
    <mergeCell ref="L6:L7"/>
    <mergeCell ref="L15:L16"/>
    <mergeCell ref="B18:B19"/>
    <mergeCell ref="L18:L19"/>
    <mergeCell ref="D18:D19"/>
    <mergeCell ref="B25:B26"/>
    <mergeCell ref="D25:D26"/>
    <mergeCell ref="E25:E26"/>
    <mergeCell ref="E18:E19"/>
    <mergeCell ref="C21:C23"/>
    <mergeCell ref="B21:B23"/>
    <mergeCell ref="D21:D23"/>
    <mergeCell ref="E21:E23"/>
  </mergeCells>
  <printOptions horizontalCentered="1"/>
  <pageMargins left="0" right="0" top="0" bottom="0" header="0" footer="0"/>
  <pageSetup paperSize="9" scale="57" orientation="landscape" r:id="rId1"/>
  <ignoredErrors>
    <ignoredError sqref="F8" formulaRange="1"/>
    <ignoredError sqref="K8 K17 K24 K27 K30 K33 K42 K4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У-Кут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Егорова Люлиана Егоровна</dc:creator>
  <cp:lastModifiedBy>Луковцев Данил Николаевич</cp:lastModifiedBy>
  <cp:lastPrinted>2025-03-03T02:59:19Z</cp:lastPrinted>
  <dcterms:created xsi:type="dcterms:W3CDTF">2019-03-29T00:27:58Z</dcterms:created>
  <dcterms:modified xsi:type="dcterms:W3CDTF">2026-04-09T08:12:05Z</dcterms:modified>
</cp:coreProperties>
</file>